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96" documentId="13_ncr:1_{F6CB121F-512D-4AA6-A0C1-0FB36C537598}" xr6:coauthVersionLast="47" xr6:coauthVersionMax="47" xr10:uidLastSave="{F1C36A18-1BE4-4728-A5B1-24923880F02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7" i="4"/>
  <c r="B2" i="6"/>
  <c r="G2" i="6"/>
  <c r="I2" i="6"/>
  <c r="J2" i="6"/>
  <c r="L2"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B3" i="4"/>
  <c r="B4"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<sst xmlns="http://schemas.openxmlformats.org/spreadsheetml/2006/main" count="178616" uniqueCount="39090">
  <si>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</si>
  <si>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</si>
  <si>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</si>
  <si>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</si>
  <si>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</si>
  <si>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</si>
  <si>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</si>
  <si>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</si>
  <si>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</si>
  <si>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</si>
  <si>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</si>
  <si>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</si>
  <si>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</si>
  <si>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</si>
  <si>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</si>
  <si>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</si>
  <si>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</si>
  <si>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</si>
  <si>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</si>
  <si>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</si>
  <si>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</si>
  <si>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</si>
  <si>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</si>
  <si>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</si>
  <si>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</si>
  <si>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</si>
  <si>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</si>
  <si>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</si>
  <si>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</si>
  <si>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</si>
  <si>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</si>
  <si>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</si>
  <si>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</si>
  <si>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</si>
  <si>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</si>
  <si>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</si>
  <si>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</si>
  <si>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</si>
  <si>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</si>
  <si>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</si>
  <si>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</si>
  <si>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</si>
  <si>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</si>
  <si>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</si>
  <si>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</si>
  <si>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</si>
  <si>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</si>
  <si>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</si>
  <si>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</si>
  <si>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</si>
  <si>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</si>
  <si>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</si>
  <si>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</si>
  <si>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</si>
  <si>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</si>
  <si>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</si>
  <si>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</si>
  <si>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</si>
  <si>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</si>
  <si>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</si>
  <si>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</si>
  <si>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</si>
  <si>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</si>
  <si>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</si>
  <si>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</si>
  <si>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</si>
  <si>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</si>
  <si>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</si>
  <si>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</si>
  <si>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</si>
  <si>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</si>
  <si>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</si>
  <si>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</si>
  <si>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</si>
  <si>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</si>
  <si>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</si>
  <si>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</si>
  <si>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</si>
  <si>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</si>
  <si>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</si>
  <si>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</si>
  <si>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</si>
  <si>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</si>
  <si>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</si>
  <si>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</si>
  <si>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</si>
  <si>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</si>
  <si>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</si>
  <si>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</si>
  <si>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</si>
  <si>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</si>
  <si>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</si>
  <si>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</si>
  <si>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</si>
  <si>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</si>
  <si>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</si>
  <si>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</si>
  <si>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</si>
  <si>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</si>
  <si>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</si>
  <si>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</si>
  <si>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</si>
  <si>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</si>
  <si>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</si>
  <si>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</si>
  <si>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</si>
  <si>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</si>
  <si>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</si>
  <si>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</si>
  <si>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</si>
  <si>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</si>
  <si>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</si>
  <si>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</si>
  <si>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</si>
  <si>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</si>
  <si>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</si>
  <si>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</si>
  <si>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</si>
  <si>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</si>
  <si>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</si>
  <si>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</si>
  <si>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</si>
  <si>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</si>
  <si>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</si>
  <si>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</si>
  <si>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</si>
  <si>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</si>
  <si>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</si>
  <si>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</si>
  <si>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</si>
  <si>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</si>
  <si>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</si>
  <si>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</si>
  <si>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</si>
  <si>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</si>
  <si>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</si>
  <si>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</si>
  <si>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</si>
  <si>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</si>
  <si>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</si>
  <si>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</si>
  <si>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</si>
  <si>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</si>
  <si>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</si>
  <si>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</si>
  <si>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</si>
  <si>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</si>
  <si>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</si>
  <si>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</si>
  <si>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</si>
  <si>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</si>
  <si>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</si>
  <si>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</si>
  <si>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</si>
  <si>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</si>
  <si>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</si>
  <si>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</si>
  <si>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</si>
  <si>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</si>
  <si>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</si>
  <si>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</si>
  <si>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</si>
  <si>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</si>
  <si>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</si>
  <si>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</si>
  <si>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</si>
  <si>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</si>
  <si>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</si>
  <si>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</si>
  <si>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</si>
  <si>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</si>
  <si>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</si>
  <si>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</si>
  <si>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</si>
  <si>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</si>
  <si>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</si>
  <si>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</si>
  <si>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</si>
  <si>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</si>
  <si>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</si>
  <si>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</si>
  <si>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</si>
  <si>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</si>
  <si>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</si>
  <si>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</si>
  <si>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</si>
  <si>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</si>
  <si>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</si>
  <si>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</si>
  <si>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</si>
  <si>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</si>
  <si>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</si>
  <si>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</si>
  <si>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</si>
  <si>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</si>
  <si>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</si>
  <si>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</si>
  <si>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</si>
  <si>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</si>
  <si>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</si>
  <si>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</si>
  <si>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</si>
  <si>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</si>
  <si>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</si>
  <si>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</si>
  <si>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</si>
  <si>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</si>
  <si>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</si>
  <si>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</si>
  <si>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</si>
  <si>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</si>
  <si>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</si>
  <si>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</si>
  <si>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</si>
  <si>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</si>
  <si>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</si>
  <si>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</si>
  <si>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</si>
  <si>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</si>
  <si>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</si>
  <si>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</si>
  <si>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</si>
  <si>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</si>
  <si>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</si>
  <si>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</si>
  <si>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</si>
  <si>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</si>
  <si>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</si>
  <si>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</si>
  <si>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</si>
  <si>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</si>
  <si>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</si>
  <si>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</si>
  <si>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</si>
  <si>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</si>
  <si>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</si>
  <si>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</si>
  <si>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</si>
  <si>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</si>
  <si>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</si>
  <si>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</si>
  <si>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</si>
  <si>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</si>
  <si>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</si>
  <si>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</si>
  <si>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</si>
  <si>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</si>
  <si>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</si>
  <si>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</si>
  <si>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</si>
  <si>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</si>
  <si>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</si>
  <si>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</si>
  <si>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</si>
  <si>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</si>
  <si>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</si>
  <si>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</si>
  <si>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</si>
  <si>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</si>
  <si>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</si>
  <si>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</si>
  <si>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</si>
  <si>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</si>
  <si>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</si>
  <si>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</si>
  <si>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</si>
  <si>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</si>
  <si>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</si>
  <si>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</si>
  <si>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</si>
  <si>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</si>
  <si>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</si>
  <si>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</si>
  <si>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</si>
  <si>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</si>
  <si>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</si>
  <si>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</si>
  <si>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</si>
  <si>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</si>
  <si>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</si>
  <si>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</si>
  <si>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</si>
  <si>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</si>
  <si>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</si>
  <si>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</si>
  <si>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</si>
  <si>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</si>
  <si>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</si>
  <si>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</si>
  <si>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</si>
  <si>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</si>
  <si>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</si>
  <si>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</si>
  <si>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</si>
  <si>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</si>
  <si>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</si>
  <si>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</si>
  <si>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</si>
  <si>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</si>
  <si>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</si>
  <si>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</si>
  <si>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</si>
  <si>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</si>
  <si>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</si>
  <si>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</si>
  <si>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</si>
  <si>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</si>
  <si>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</si>
  <si>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</si>
  <si>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</si>
  <si>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</si>
  <si>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</si>
  <si>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</si>
  <si>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</si>
  <si>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</si>
  <si>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</si>
  <si>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</si>
  <si>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</si>
  <si>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</si>
  <si>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</si>
  <si>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</si>
  <si>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</si>
  <si>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</si>
  <si>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</si>
  <si>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</si>
  <si>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</si>
  <si>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</si>
  <si>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</si>
  <si>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</si>
  <si>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</si>
  <si>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</si>
  <si>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</si>
  <si>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</si>
  <si>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</si>
  <si>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</si>
  <si>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</si>
  <si>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</si>
  <si>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</si>
  <si>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</si>
  <si>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</si>
  <si>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</si>
  <si>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</si>
  <si>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</si>
  <si>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</si>
  <si>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</si>
  <si>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</si>
  <si>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</si>
  <si>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</si>
  <si>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</si>
  <si>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</si>
  <si>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</si>
  <si>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</si>
  <si>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</si>
  <si>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</si>
  <si>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</si>
  <si>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</si>
  <si>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</si>
  <si>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</si>
  <si>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</si>
  <si>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</si>
  <si>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</si>
  <si>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</si>
  <si>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</si>
  <si>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</si>
  <si>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</si>
  <si>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</si>
  <si>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</si>
  <si>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</si>
  <si>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</si>
  <si>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</si>
  <si>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</si>
  <si>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</si>
  <si>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</si>
  <si>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</si>
  <si>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</si>
  <si>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</si>
  <si>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</si>
  <si>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</si>
  <si>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</si>
  <si>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</si>
  <si>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</si>
  <si>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</si>
  <si>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</si>
  <si>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</si>
  <si>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</si>
  <si>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</si>
  <si>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</si>
  <si>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</si>
  <si>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</si>
  <si>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</si>
  <si>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</si>
  <si>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</si>
  <si>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</si>
  <si>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</si>
  <si>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</si>
  <si>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</si>
  <si>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</si>
  <si>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</si>
  <si>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</si>
  <si>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</si>
  <si>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</si>
  <si>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</si>
  <si>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</si>
  <si>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</si>
  <si>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</si>
  <si>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</si>
  <si>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</si>
  <si>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</si>
  <si>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</si>
  <si>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</si>
  <si>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</si>
  <si>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</si>
  <si>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</si>
  <si>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</si>
  <si>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</si>
  <si>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</si>
  <si>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</si>
  <si>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</si>
  <si>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</si>
  <si>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</si>
  <si>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</si>
  <si>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</si>
  <si>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</si>
  <si>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</si>
  <si>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</si>
  <si>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</si>
  <si>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</si>
  <si>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</si>
  <si>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</si>
  <si>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</si>
  <si>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</si>
  <si>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</si>
  <si>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</si>
  <si>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</si>
  <si>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</si>
  <si>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</si>
  <si>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</si>
  <si>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</si>
  <si>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</si>
  <si>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</si>
  <si>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</si>
  <si>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</si>
  <si>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</si>
  <si>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</si>
  <si>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</si>
  <si>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</si>
  <si>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</si>
  <si>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</si>
  <si>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</si>
  <si>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</si>
  <si>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</si>
  <si>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</si>
  <si>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</si>
  <si>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</si>
  <si>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</si>
  <si>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</si>
  <si>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</si>
  <si>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</si>
  <si>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</si>
  <si>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</si>
  <si>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</si>
  <si>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</si>
  <si>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</si>
  <si>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</si>
  <si>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</si>
  <si>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</si>
  <si>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</si>
  <si>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</si>
  <si>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</si>
  <si>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</si>
  <si>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</si>
  <si>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</si>
  <si>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</si>
  <si>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</si>
  <si>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</si>
  <si>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</si>
  <si>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</si>
  <si>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</si>
  <si>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</si>
  <si>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</si>
  <si>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</si>
  <si>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</si>
  <si>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</si>
  <si>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</si>
  <si>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</si>
  <si>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</si>
  <si>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</si>
  <si>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</si>
  <si>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</si>
  <si>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</si>
  <si>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</si>
  <si>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</si>
  <si>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</si>
  <si>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</si>
  <si>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</si>
  <si>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</si>
  <si>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</si>
  <si>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</si>
  <si>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</si>
  <si>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</si>
  <si>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</si>
  <si>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</si>
  <si>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</si>
  <si>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</si>
  <si>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</si>
  <si>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</si>
  <si>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</si>
  <si>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</si>
  <si>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</si>
  <si>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</si>
  <si>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</si>
  <si>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</si>
  <si>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</si>
  <si>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</si>
  <si>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</si>
  <si>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</si>
  <si>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</si>
  <si>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</si>
  <si>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</si>
  <si>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</si>
  <si>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</si>
  <si>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</si>
  <si>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</si>
  <si>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</si>
  <si>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</si>
  <si>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</si>
  <si>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</si>
  <si>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</si>
  <si>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</si>
  <si>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</si>
  <si>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</si>
  <si>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</si>
  <si>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</si>
  <si>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</si>
  <si>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</si>
  <si>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</si>
  <si>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</si>
  <si>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</si>
  <si>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</si>
  <si>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</si>
  <si>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</si>
  <si>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</si>
  <si>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</si>
  <si>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</si>
  <si>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</si>
  <si>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</si>
  <si>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</si>
  <si>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</si>
  <si>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</si>
  <si>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</si>
  <si>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</si>
  <si>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</si>
  <si>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</si>
  <si>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</si>
  <si>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</si>
  <si>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</si>
  <si>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</si>
  <si>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</si>
  <si>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</si>
  <si>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</si>
  <si>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</si>
  <si>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</si>
  <si>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</si>
  <si>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</si>
  <si>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</si>
  <si>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</si>
  <si>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</si>
  <si>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</si>
  <si>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</si>
  <si>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</si>
  <si>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</si>
  <si>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</si>
  <si>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</si>
  <si>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</si>
  <si>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</si>
  <si>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</si>
  <si>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</si>
  <si>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</si>
  <si>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</si>
  <si>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</si>
  <si>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</si>
  <si>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</si>
  <si>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</si>
  <si>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</si>
  <si>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</si>
  <si>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</si>
  <si>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</si>
  <si>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</si>
  <si>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</si>
  <si>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</si>
  <si>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</si>
  <si>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</si>
  <si>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</si>
  <si>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</si>
  <si>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</si>
  <si>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</si>
  <si>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</si>
  <si>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</si>
  <si>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</si>
  <si>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</si>
  <si>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</si>
  <si>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</si>
  <si>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</si>
  <si>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</si>
  <si>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</si>
  <si>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</si>
  <si>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</si>
  <si>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</si>
  <si>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</si>
  <si>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</si>
  <si>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</si>
  <si>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</si>
  <si>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</si>
  <si>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</si>
  <si>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</si>
  <si>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</si>
  <si>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</si>
  <si>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</si>
  <si>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</si>
  <si>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</si>
  <si>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</si>
  <si>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</si>
  <si>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</si>
  <si>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</si>
  <si>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</si>
  <si>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</si>
  <si>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</si>
  <si>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</si>
  <si>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</si>
  <si>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</si>
  <si>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</si>
  <si>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</si>
  <si>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</si>
  <si>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</si>
  <si>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</si>
  <si>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</si>
  <si>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</si>
  <si>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</si>
  <si>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</si>
  <si>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</si>
  <si>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</si>
  <si>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</si>
  <si>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</si>
  <si>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</si>
  <si>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</si>
  <si>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</si>
  <si>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</si>
  <si>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</si>
  <si>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</si>
  <si>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</si>
  <si>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</si>
  <si>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</si>
  <si>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</si>
  <si>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</si>
  <si>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</si>
  <si>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</si>
  <si>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</si>
  <si>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</si>
  <si>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</si>
  <si>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</si>
  <si>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</si>
  <si>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</si>
  <si>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</si>
  <si>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</si>
  <si>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</si>
  <si>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</si>
  <si>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</si>
  <si>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</si>
  <si>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</si>
  <si>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</si>
  <si>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</si>
  <si>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</si>
  <si>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</si>
  <si>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</si>
  <si>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</si>
  <si>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</si>
  <si>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</si>
  <si>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</si>
  <si>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</si>
  <si>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</si>
  <si>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</si>
  <si>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</si>
  <si>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</si>
  <si>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</si>
  <si>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</si>
  <si>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</si>
  <si>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</si>
  <si>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</si>
  <si>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</si>
  <si>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</si>
  <si>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</si>
  <si>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</si>
  <si>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</si>
  <si>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</si>
  <si>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</si>
  <si>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</si>
  <si>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</si>
  <si>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</si>
  <si>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</si>
  <si>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</si>
  <si>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</si>
  <si>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</si>
  <si>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</si>
  <si>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</si>
  <si>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</si>
  <si>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</si>
  <si>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</si>
  <si>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</si>
  <si>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</si>
  <si>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</si>
  <si>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</si>
  <si>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</si>
  <si>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</si>
  <si>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</si>
  <si>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</si>
  <si>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</si>
  <si>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</si>
  <si>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</si>
  <si>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</si>
  <si>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</si>
  <si>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</si>
  <si>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</si>
  <si>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</si>
  <si>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</si>
  <si>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</si>
  <si>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</si>
  <si>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</si>
  <si>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</si>
  <si>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</si>
  <si>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</si>
  <si>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</si>
  <si>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</si>
  <si>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</si>
  <si>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</si>
  <si>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</si>
  <si>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</si>
  <si>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</si>
  <si>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</si>
  <si>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</si>
  <si>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</si>
  <si>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</si>
  <si>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</si>
  <si>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</si>
  <si>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</si>
  <si>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</si>
  <si>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</si>
  <si>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</si>
  <si>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</si>
  <si>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</si>
  <si>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</si>
  <si>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</si>
  <si>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</si>
  <si>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</si>
  <si>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</si>
  <si>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</si>
  <si>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</si>
  <si>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</si>
  <si>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</si>
  <si>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</si>
  <si>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</si>
  <si>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</si>
  <si>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</si>
  <si>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</si>
  <si>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</si>
  <si>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</si>
  <si>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</si>
  <si>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</si>
  <si>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</si>
  <si>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</si>
  <si>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</si>
  <si>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</si>
  <si>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</si>
  <si>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</si>
  <si>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</si>
  <si>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</si>
  <si>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</si>
  <si>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</si>
  <si>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</si>
  <si>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</si>
  <si>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</si>
  <si>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</si>
  <si>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</si>
  <si>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</si>
  <si>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</si>
  <si>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</si>
  <si>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</si>
  <si>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</si>
  <si>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</si>
  <si>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</si>
  <si>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</si>
  <si>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</si>
  <si>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</si>
  <si>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</si>
  <si>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</si>
  <si>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</si>
  <si>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</si>
  <si>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</si>
  <si>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</si>
  <si>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</si>
  <si>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</si>
  <si>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</si>
  <si>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</si>
  <si>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</si>
  <si>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</si>
  <si>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</si>
  <si>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</si>
  <si>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</si>
  <si>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</si>
  <si>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</si>
  <si>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</si>
  <si>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</si>
  <si>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</si>
  <si>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</si>
  <si>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</si>
  <si>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</si>
  <si>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</si>
  <si>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</si>
  <si>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</si>
  <si>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</si>
  <si>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</si>
  <si>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</si>
  <si>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</si>
  <si>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</si>
  <si>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</si>
  <si>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</si>
  <si>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</si>
  <si>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</si>
  <si>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</si>
  <si>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</si>
  <si>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</si>
  <si>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</si>
  <si>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</si>
  <si>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</si>
  <si>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</si>
  <si>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</si>
  <si>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</si>
  <si>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</si>
  <si>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</si>
  <si>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</si>
  <si>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</si>
  <si>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</si>
  <si>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</si>
  <si>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</si>
  <si>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</si>
  <si>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</si>
  <si>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</si>
  <si>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</si>
  <si>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</si>
  <si>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</si>
  <si>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</si>
  <si>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</si>
  <si>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</si>
  <si>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</si>
  <si>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</si>
  <si>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</si>
  <si>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</si>
  <si>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</si>
  <si>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</si>
  <si>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</si>
  <si>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</si>
  <si>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</si>
  <si>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</si>
  <si>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</si>
  <si>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</si>
  <si>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</si>
  <si>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</si>
  <si>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</si>
  <si>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</si>
  <si>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</si>
  <si>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</si>
  <si>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</si>
  <si>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</si>
  <si>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</si>
  <si>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</si>
  <si>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</si>
  <si>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</si>
  <si>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</si>
  <si>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</si>
  <si>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</si>
  <si>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</si>
  <si>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</si>
  <si>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</si>
  <si>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</si>
  <si>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</si>
  <si>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</si>
  <si>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</si>
  <si>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</si>
  <si>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</si>
  <si>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</si>
  <si>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</si>
  <si>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</si>
  <si>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</si>
  <si>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</si>
  <si>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</si>
  <si>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</si>
  <si>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</si>
  <si>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</si>
  <si>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</si>
  <si>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</si>
  <si>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</si>
  <si>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</si>
  <si>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</si>
  <si>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</si>
  <si>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</si>
  <si>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</si>
  <si>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</si>
  <si>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</si>
  <si>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</si>
  <si>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</si>
  <si>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</si>
  <si>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</si>
  <si>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</si>
  <si>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</si>
  <si>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</si>
  <si>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</si>
  <si>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</si>
  <si>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</si>
  <si>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</si>
  <si>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</si>
  <si>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</si>
  <si>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</si>
  <si>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</si>
  <si>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</si>
  <si>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</si>
  <si>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</si>
  <si>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</si>
  <si>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</si>
  <si>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</si>
  <si>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</si>
  <si>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</si>
  <si>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</si>
  <si>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</si>
  <si>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</si>
  <si>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</si>
  <si>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</si>
  <si>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</si>
  <si>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</si>
  <si>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</si>
  <si>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</si>
  <si>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</si>
  <si>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</si>
  <si>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</si>
  <si>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</si>
  <si>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</si>
  <si>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</si>
  <si>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</si>
  <si>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</si>
  <si>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</si>
  <si>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</si>
  <si>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</si>
  <si>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</si>
  <si>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</si>
  <si>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</si>
  <si>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</si>
  <si>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</si>
  <si>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</si>
  <si>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</si>
  <si>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</si>
  <si>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</si>
  <si>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</si>
  <si>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</si>
  <si>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</si>
  <si>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</si>
  <si>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</si>
  <si>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</si>
  <si>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</si>
  <si>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</si>
  <si>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</si>
  <si>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</si>
  <si>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</si>
  <si>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</si>
  <si>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</si>
  <si>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</si>
  <si>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</si>
  <si>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</si>
  <si>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</si>
  <si>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</si>
  <si>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</si>
  <si>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</si>
  <si>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</si>
  <si>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</si>
  <si>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</si>
  <si>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</si>
  <si>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</si>
  <si>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</si>
  <si>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</si>
  <si>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</si>
  <si>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</si>
  <si>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</si>
  <si>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</si>
  <si>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</si>
  <si>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</si>
  <si>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</si>
  <si>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</si>
  <si>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</si>
  <si>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</si>
  <si>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</si>
  <si>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</si>
  <si>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</si>
  <si>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</si>
  <si>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</si>
  <si>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</si>
  <si>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</si>
  <si>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</si>
  <si>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</si>
  <si>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</si>
  <si>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</si>
  <si>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</si>
  <si>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</si>
  <si>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</si>
  <si>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</si>
  <si>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</si>
  <si>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</si>
  <si>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</si>
  <si>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</si>
  <si>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</si>
  <si>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</si>
  <si>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</si>
  <si>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</si>
  <si>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</si>
  <si>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</si>
  <si>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</si>
  <si>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</si>
  <si>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</si>
  <si>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</si>
  <si>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</si>
  <si>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</si>
  <si>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</si>
  <si>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</si>
  <si>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</si>
  <si>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</si>
  <si>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</si>
  <si>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</si>
  <si>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</si>
  <si>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</si>
  <si>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</si>
  <si>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</si>
  <si>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</si>
  <si>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</si>
  <si>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</si>
  <si>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</si>
  <si>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</si>
  <si>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</si>
  <si>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</si>
  <si>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</si>
  <si>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</si>
  <si>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</si>
  <si>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</si>
  <si>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</si>
  <si>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</si>
  <si>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</si>
  <si>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</si>
  <si>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</si>
  <si>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</si>
  <si>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</si>
  <si>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</si>
  <si>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</si>
  <si>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</si>
  <si>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</si>
  <si>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</si>
  <si>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</si>
  <si>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</si>
  <si>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</si>
  <si>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</si>
  <si>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</si>
  <si>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</si>
  <si>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</si>
  <si>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</si>
  <si>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</si>
  <si>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</si>
  <si>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</si>
  <si>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</si>
  <si>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</si>
  <si>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</si>
  <si>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</si>
  <si>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</si>
  <si>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</si>
  <si>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</si>
  <si>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</si>
  <si>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</si>
  <si>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</si>
  <si>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</si>
  <si>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</si>
  <si>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</si>
  <si>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</si>
  <si>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</si>
  <si>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</si>
  <si>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</si>
  <si>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</si>
  <si>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</si>
  <si>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</si>
  <si>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</si>
  <si>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</si>
  <si>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</si>
  <si>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</si>
  <si>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</si>
  <si>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</si>
  <si>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</si>
  <si>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</si>
  <si>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</si>
  <si>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</si>
  <si>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</si>
  <si>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</si>
  <si>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</si>
  <si>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</si>
  <si>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</si>
  <si>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</si>
  <si>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</si>
  <si>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</si>
  <si>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</si>
  <si>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</si>
  <si>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</si>
  <si>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</si>
  <si>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</si>
  <si>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</si>
  <si>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</si>
  <si>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</si>
  <si>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</si>
  <si>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</si>
  <si>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</si>
  <si>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</si>
  <si>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</si>
  <si>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</si>
  <si>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</si>
  <si>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</si>
  <si>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</si>
  <si>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</si>
  <si>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</si>
  <si>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</si>
  <si>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</si>
  <si>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</si>
  <si>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</si>
  <si>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</si>
  <si>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</si>
  <si>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</si>
  <si>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</si>
  <si>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</si>
  <si>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</si>
  <si>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</si>
  <si>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</si>
  <si>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</si>
  <si>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</si>
  <si>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</si>
  <si>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</si>
  <si>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</si>
  <si>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</si>
  <si>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</si>
  <si>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</si>
  <si>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</si>
  <si>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</si>
  <si>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</si>
  <si>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</si>
  <si>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</si>
  <si>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</si>
  <si>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</si>
  <si>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</si>
  <si>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</si>
  <si>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</si>
  <si>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</si>
  <si>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</si>
  <si>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</si>
  <si>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</si>
  <si>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</si>
  <si>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</si>
  <si>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</si>
  <si>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</si>
  <si>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</si>
  <si>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</si>
  <si>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</si>
  <si>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</si>
  <si>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</si>
  <si>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</si>
  <si>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</si>
  <si>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</si>
  <si>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</si>
  <si>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</si>
  <si>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</si>
  <si>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</si>
  <si>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</si>
  <si>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</si>
  <si>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</si>
  <si>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</si>
  <si>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</si>
  <si>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</si>
  <si>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</si>
  <si>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</si>
  <si>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</si>
  <si>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</si>
  <si>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</si>
  <si>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</si>
  <si>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</si>
  <si>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</si>
  <si>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</si>
  <si>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</si>
  <si>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</si>
  <si>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</si>
  <si>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</si>
  <si>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</si>
  <si>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</si>
  <si>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</si>
  <si>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</si>
  <si>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</si>
  <si>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</si>
  <si>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</si>
  <si>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</si>
  <si>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</si>
  <si>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</si>
  <si>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</si>
  <si>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</si>
  <si>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</si>
  <si>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</si>
  <si>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</si>
  <si>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</si>
  <si>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</si>
  <si>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</si>
  <si>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</si>
  <si>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</si>
  <si>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</si>
  <si>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</si>
  <si>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</si>
  <si>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</si>
  <si>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</si>
  <si>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</si>
  <si>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</si>
  <si>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</si>
  <si>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</si>
  <si>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</si>
  <si>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</si>
  <si>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</si>
  <si>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</si>
  <si>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</si>
  <si>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</si>
  <si>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</si>
  <si>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</si>
  <si>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</si>
  <si>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</si>
  <si>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</si>
  <si>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</si>
  <si>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</si>
  <si>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</si>
  <si>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</si>
  <si>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</si>
  <si>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</si>
  <si>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</si>
  <si>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</si>
  <si>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</si>
  <si>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</si>
  <si>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</si>
  <si>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</si>
  <si>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</si>
  <si>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</si>
  <si>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</si>
  <si>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</si>
  <si>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</si>
  <si>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</si>
  <si>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</si>
  <si>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</si>
  <si>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</si>
  <si>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</si>
  <si>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</si>
  <si>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</si>
  <si>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</si>
  <si>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</si>
  <si>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</si>
  <si>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</si>
  <si>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</si>
  <si>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</si>
  <si>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</si>
  <si>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</si>
  <si>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</si>
  <si>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</si>
  <si>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</si>
  <si>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</si>
  <si>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</si>
  <si>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</si>
  <si>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</si>
  <si>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</si>
  <si>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</si>
  <si>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</si>
  <si>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</si>
  <si>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</si>
  <si>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</si>
  <si>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</si>
  <si>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</si>
  <si>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</si>
  <si>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</si>
  <si>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</si>
  <si>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</si>
  <si>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</si>
  <si>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</si>
  <si>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</si>
  <si>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</si>
  <si>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</si>
  <si>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</si>
  <si>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</si>
  <si>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</si>
  <si>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</si>
  <si>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</si>
  <si>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</si>
  <si>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</si>
  <si>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</si>
  <si>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</si>
  <si>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</si>
  <si>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</si>
  <si>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</si>
  <si>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</si>
  <si>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</si>
  <si>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</si>
  <si>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</si>
  <si>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</si>
  <si>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</si>
  <si>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</si>
  <si>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</si>
  <si>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</si>
  <si>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</si>
  <si>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</si>
  <si>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</si>
  <si>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</si>
  <si>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</si>
  <si>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</si>
  <si>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</si>
  <si>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</si>
  <si>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</si>
  <si>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</si>
  <si>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</si>
  <si>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</si>
  <si>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</si>
  <si>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</si>
  <si>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</si>
  <si>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</si>
  <si>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</si>
  <si>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</si>
  <si>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</si>
  <si>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</si>
  <si>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</si>
  <si>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</si>
  <si>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</si>
  <si>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</si>
  <si>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</si>
  <si>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</si>
  <si>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</si>
  <si>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</si>
  <si>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</si>
  <si>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</si>
  <si>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</si>
  <si>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</si>
  <si>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</si>
  <si>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</si>
  <si>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</si>
  <si>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</si>
  <si>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</si>
  <si>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</si>
  <si>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</si>
  <si>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</si>
  <si>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</si>
  <si>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</si>
  <si>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</si>
  <si>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</si>
  <si>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</si>
  <si>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</si>
  <si>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</si>
  <si>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</si>
  <si>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</si>
  <si>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</si>
  <si>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</si>
  <si>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</si>
  <si>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</si>
  <si>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</si>
  <si>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</si>
  <si>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</si>
  <si>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</si>
  <si>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</si>
  <si>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</si>
  <si>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</si>
  <si>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</si>
  <si>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</si>
  <si>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</si>
  <si>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</si>
  <si>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</si>
  <si>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</si>
  <si>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</si>
  <si>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</si>
  <si>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</si>
  <si>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</si>
  <si>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</si>
  <si>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</si>
  <si>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</si>
  <si>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</si>
  <si>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</si>
  <si>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</si>
  <si>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</si>
  <si>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</si>
  <si>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</si>
  <si>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</si>
  <si>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</si>
  <si>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</si>
  <si>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</si>
  <si>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</si>
  <si>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</si>
  <si>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</si>
  <si>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</si>
  <si>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</si>
  <si>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</si>
  <si>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</si>
  <si>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</si>
  <si>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</si>
  <si>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</si>
  <si>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</si>
  <si>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</si>
  <si>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</si>
  <si>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</si>
  <si>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</si>
  <si>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</si>
  <si>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</si>
  <si>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</si>
  <si>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</si>
  <si>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</si>
  <si>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</si>
  <si>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</si>
  <si>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</si>
  <si>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</si>
  <si>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</si>
  <si>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</si>
  <si>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</si>
  <si>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</si>
  <si>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</si>
  <si>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</si>
  <si>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</si>
  <si>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</si>
  <si>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</si>
  <si>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</si>
  <si>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</si>
  <si>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</si>
  <si>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</si>
  <si>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</si>
  <si>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</si>
  <si>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</si>
  <si>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</si>
  <si>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</si>
  <si>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</si>
  <si>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</si>
  <si>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</si>
  <si>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</si>
  <si>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</si>
  <si>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</si>
  <si>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</si>
  <si>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</si>
  <si>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</si>
  <si>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</si>
  <si>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</si>
  <si>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</si>
  <si>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</si>
  <si>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</si>
  <si>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</si>
  <si>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</si>
  <si>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</si>
  <si>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</si>
  <si>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</si>
  <si>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</si>
  <si>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</si>
  <si>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</si>
  <si>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</si>
  <si>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</si>
  <si>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</si>
  <si>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</si>
  <si>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</si>
  <si>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</si>
  <si>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</si>
  <si>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</si>
  <si>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</si>
  <si>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</si>
  <si>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</si>
  <si>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</si>
  <si>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</si>
  <si>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</si>
  <si>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</si>
  <si>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</si>
  <si>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</si>
  <si>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</si>
  <si>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</si>
  <si>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</si>
  <si>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</si>
  <si>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</si>
  <si>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</si>
  <si>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</si>
  <si>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</si>
  <si>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</si>
  <si>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</si>
  <si>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</si>
  <si>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</si>
  <si>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</si>
  <si>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</si>
  <si>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</si>
  <si>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</si>
  <si>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</si>
  <si>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</si>
  <si>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</si>
  <si>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</si>
  <si>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</si>
  <si>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</si>
  <si>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</si>
  <si>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</si>
  <si>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</si>
  <si>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</si>
  <si>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</si>
  <si>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</si>
  <si>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</si>
  <si>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</si>
  <si>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</si>
  <si>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</si>
  <si>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</si>
  <si>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</si>
  <si>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</si>
  <si>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</si>
  <si>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</si>
  <si>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</si>
  <si>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</si>
  <si>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</si>
  <si>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</si>
  <si>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</si>
  <si>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</si>
  <si>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</si>
  <si>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</si>
  <si>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</si>
  <si>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</si>
  <si>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</si>
  <si>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</si>
  <si>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</si>
  <si>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</si>
  <si>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</si>
  <si>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</si>
  <si>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</si>
  <si>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</si>
  <si>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</si>
  <si>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</si>
  <si>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</si>
  <si>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</si>
  <si>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</si>
  <si>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</si>
  <si>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</si>
  <si>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</si>
  <si>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</si>
  <si>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</si>
  <si>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</si>
  <si>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</si>
  <si>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</si>
  <si>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</si>
  <si>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</si>
  <si>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</si>
  <si>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</si>
  <si>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</si>
  <si>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</si>
  <si>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</si>
  <si>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</si>
  <si>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</si>
  <si>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</si>
  <si>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</si>
  <si>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</si>
  <si>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</si>
  <si>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</si>
  <si>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</si>
  <si>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</si>
  <si>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</si>
  <si>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</si>
  <si>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</si>
  <si>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</si>
  <si>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</si>
  <si>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</si>
  <si>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</si>
  <si>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</si>
  <si>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</si>
  <si>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</si>
  <si>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</si>
  <si>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</si>
  <si>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</si>
  <si>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</si>
  <si>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</si>
  <si>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</si>
  <si>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</si>
  <si>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</si>
  <si>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</si>
  <si>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</si>
  <si>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</si>
  <si>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</si>
  <si>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</si>
  <si>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</si>
  <si>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</si>
  <si>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</si>
  <si>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</si>
  <si>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</si>
  <si>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</si>
  <si>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</si>
  <si>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</si>
  <si>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</si>
  <si>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</si>
  <si>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</si>
  <si>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</si>
  <si>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</si>
  <si>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</si>
  <si>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</si>
  <si>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</si>
  <si>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</si>
  <si>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</si>
  <si>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</si>
  <si>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</si>
  <si>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</si>
  <si>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</si>
  <si>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</si>
  <si>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</si>
  <si>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</si>
  <si>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</si>
  <si>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</si>
  <si>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</si>
  <si>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</si>
  <si>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</si>
  <si>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</si>
  <si>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</si>
  <si>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</si>
  <si>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</si>
  <si>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</si>
  <si>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</si>
  <si>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</si>
  <si>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</si>
  <si>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</si>
  <si>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</si>
  <si>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</si>
  <si>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</si>
  <si>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</si>
  <si>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</si>
  <si>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</si>
  <si>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</si>
  <si>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</si>
  <si>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</si>
  <si>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</si>
  <si>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</si>
  <si>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</si>
  <si>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</si>
  <si>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</si>
  <si>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</si>
  <si>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</si>
  <si>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</si>
  <si>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</si>
  <si>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</si>
  <si>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</si>
  <si>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</si>
  <si>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</si>
  <si>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</si>
  <si>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</si>
  <si>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</si>
  <si>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</si>
  <si>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</si>
  <si>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</si>
  <si>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</si>
  <si>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</si>
  <si>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</si>
  <si>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</si>
  <si>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</si>
  <si>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</si>
  <si>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</si>
  <si>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</si>
  <si>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</si>
  <si>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</si>
  <si>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</si>
  <si>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</si>
  <si>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</si>
  <si>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</si>
  <si>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</si>
  <si>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</si>
  <si>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</si>
  <si>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</si>
  <si>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</si>
  <si>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</si>
  <si>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</si>
  <si>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</si>
  <si>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</si>
  <si>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</si>
  <si>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</si>
  <si>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</si>
  <si>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</si>
  <si>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</si>
  <si>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</si>
  <si>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</si>
  <si>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</si>
  <si>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</si>
  <si>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</si>
  <si>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</si>
  <si>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</si>
  <si>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</si>
  <si>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</si>
  <si>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</si>
  <si>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</si>
  <si>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</si>
  <si>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</si>
  <si>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</si>
  <si>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</si>
  <si>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</si>
  <si>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</si>
  <si>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</si>
  <si>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</si>
  <si>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</si>
  <si>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</si>
  <si>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</si>
  <si>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</si>
  <si>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</si>
  <si>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</si>
  <si>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</si>
  <si>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</si>
  <si>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</si>
  <si>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</si>
  <si>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</si>
  <si>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</si>
  <si>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</si>
  <si>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</si>
  <si>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</si>
  <si>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</si>
  <si>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</si>
  <si>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</si>
  <si>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</si>
  <si>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</si>
  <si>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</si>
  <si>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</si>
  <si>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</si>
  <si>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</si>
  <si>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</si>
  <si>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</si>
  <si>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</si>
  <si>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</si>
  <si>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</si>
  <si>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</si>
  <si>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</si>
  <si>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</si>
  <si>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</si>
  <si>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</si>
  <si>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</si>
  <si>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</si>
  <si>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</si>
  <si>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</si>
  <si>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</si>
  <si>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</si>
  <si>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</si>
  <si>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</si>
  <si>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</si>
  <si>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</si>
  <si>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</si>
  <si>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</si>
  <si>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</si>
  <si>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</si>
  <si>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</si>
  <si>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</si>
  <si>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</si>
  <si>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</si>
  <si>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</si>
  <si>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</si>
  <si>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</si>
  <si>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</si>
  <si>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</si>
  <si>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</si>
  <si>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</si>
  <si>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</si>
  <si>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</si>
  <si>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</si>
  <si>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</si>
  <si>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</si>
  <si>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</si>
  <si>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</si>
  <si>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</si>
  <si>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</si>
  <si>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</si>
  <si>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</si>
  <si>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</si>
  <si>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</si>
  <si>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</si>
  <si>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</si>
  <si>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</si>
  <si>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</si>
  <si>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</si>
  <si>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</si>
  <si>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</si>
  <si>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</si>
  <si>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</si>
  <si>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</si>
  <si>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</si>
  <si>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</si>
  <si>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</si>
  <si>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</si>
  <si>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</si>
  <si>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</si>
  <si>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</si>
  <si>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</si>
  <si>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</si>
  <si>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</si>
  <si>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</si>
  <si>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</si>
  <si>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</si>
  <si>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</si>
  <si>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</si>
  <si>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</si>
  <si>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</si>
  <si>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</si>
  <si>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</si>
  <si>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</si>
  <si>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</si>
  <si>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</si>
  <si>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</si>
  <si>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</si>
  <si>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</si>
  <si>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</si>
  <si>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</si>
  <si>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</si>
  <si>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</si>
  <si>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</si>
  <si>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</si>
  <si>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</si>
  <si>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</si>
  <si>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</si>
  <si>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</si>
  <si>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</si>
  <si>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</si>
  <si>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</si>
  <si>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</si>
  <si>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</si>
  <si>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</si>
  <si>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</si>
  <si>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</si>
  <si>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</si>
  <si>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</si>
  <si>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</si>
  <si>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</si>
  <si>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</si>
  <si>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</si>
  <si>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</si>
  <si>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</si>
  <si>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</si>
  <si>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</si>
  <si>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</si>
  <si>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</si>
  <si>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</si>
  <si>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</si>
  <si>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</si>
  <si>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</si>
  <si>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</si>
  <si>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</si>
  <si>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</si>
  <si>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</si>
  <si>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</si>
  <si>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</si>
  <si>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</si>
  <si>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</si>
  <si>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</si>
  <si>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</si>
  <si>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</si>
  <si>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</si>
  <si>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</si>
  <si>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</si>
  <si>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</si>
  <si>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</si>
  <si>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</si>
  <si>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</si>
  <si>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</si>
  <si>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</si>
  <si>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</si>
  <si>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</si>
  <si>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</si>
  <si>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</si>
  <si>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</si>
  <si>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</si>
  <si>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</si>
  <si>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</si>
  <si>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</si>
  <si>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</si>
  <si>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</si>
  <si>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</si>
  <si>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</si>
  <si>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</si>
  <si>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</si>
  <si>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</si>
  <si>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</si>
  <si>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</si>
  <si>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</si>
  <si>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</si>
  <si>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</si>
  <si>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</si>
  <si>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</si>
  <si>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</si>
  <si>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</si>
  <si>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</si>
  <si>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</si>
  <si>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</si>
  <si>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</si>
  <si>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</si>
  <si>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</si>
  <si>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</si>
  <si>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</si>
  <si>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</si>
  <si>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</si>
  <si>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</si>
  <si>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</si>
  <si>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</si>
  <si>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</si>
  <si>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</si>
  <si>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</si>
  <si>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</si>
  <si>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</si>
  <si>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</si>
  <si>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</si>
  <si>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</si>
  <si>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</si>
  <si>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</si>
  <si>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</si>
  <si>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</si>
  <si>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</si>
  <si>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</si>
  <si>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</si>
  <si>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</si>
  <si>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</si>
  <si>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</si>
  <si>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</si>
  <si>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</si>
  <si>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</si>
  <si>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</si>
  <si>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</si>
  <si>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</si>
  <si>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</si>
  <si>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</si>
  <si>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</si>
  <si>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</si>
  <si>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</si>
  <si>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</si>
  <si>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</si>
  <si>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</si>
  <si>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</si>
  <si>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</si>
  <si>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</si>
  <si>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</si>
  <si>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</si>
  <si>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</si>
  <si>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</si>
  <si>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</si>
  <si>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</si>
  <si>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</si>
  <si>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</si>
  <si>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</si>
  <si>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</si>
  <si>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</si>
  <si>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</si>
  <si>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</si>
  <si>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</si>
  <si>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</si>
  <si>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</si>
  <si>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</si>
  <si>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</si>
  <si>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</si>
  <si>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</si>
  <si>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</si>
  <si>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</si>
  <si>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</si>
  <si>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</si>
  <si>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</si>
  <si>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</si>
  <si>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</si>
  <si>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</si>
  <si>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</si>
  <si>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</si>
  <si>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</si>
  <si>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</si>
  <si>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</si>
  <si>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</si>
  <si>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</si>
  <si>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</si>
  <si>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</si>
  <si>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</si>
  <si>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</si>
  <si>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</si>
  <si>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</si>
  <si>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</si>
  <si>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</si>
  <si>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</si>
  <si>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</si>
  <si>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</si>
  <si>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</si>
  <si>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</si>
  <si>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</si>
  <si>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</si>
  <si>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</si>
  <si>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</si>
  <si>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</si>
  <si>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</si>
  <si>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</si>
  <si>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</si>
  <si>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</si>
  <si>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</si>
  <si>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</si>
  <si>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</si>
  <si>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</si>
  <si>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</si>
  <si>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</si>
  <si>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</si>
  <si>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</si>
  <si>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</si>
  <si>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</si>
  <si>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</si>
  <si>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</si>
  <si>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</si>
  <si>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</si>
  <si>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</si>
  <si>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</si>
  <si>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</si>
  <si>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</si>
  <si>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</si>
  <si>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</si>
  <si>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</si>
  <si>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</si>
  <si>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</si>
  <si>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</si>
  <si>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</si>
  <si>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</si>
  <si>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</si>
  <si>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</si>
  <si>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</si>
  <si>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</si>
  <si>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</si>
  <si>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</si>
  <si>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</si>
  <si>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</si>
  <si>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</si>
  <si>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</si>
  <si>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</si>
  <si>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</si>
  <si>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</si>
  <si>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</si>
  <si>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</si>
  <si>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</si>
  <si>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</si>
  <si>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</si>
  <si>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</si>
  <si>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</si>
  <si>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</si>
  <si>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</si>
  <si>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</si>
  <si>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</si>
  <si>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</si>
  <si>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</si>
  <si>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</si>
  <si>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</si>
  <si>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</si>
  <si>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</si>
  <si>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</si>
  <si>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</si>
  <si>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</si>
  <si>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</si>
  <si>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</si>
  <si>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</si>
  <si>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</si>
  <si>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</si>
  <si>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</si>
  <si>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</si>
  <si>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</si>
  <si>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</si>
  <si>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</si>
  <si>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</si>
  <si>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</si>
  <si>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</si>
  <si>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</si>
  <si>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</si>
  <si>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</si>
  <si>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</si>
  <si>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</si>
  <si>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</si>
  <si>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</si>
  <si>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</si>
  <si>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</si>
  <si>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</si>
  <si>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</si>
  <si>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</si>
  <si>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</si>
  <si>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</si>
  <si>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</si>
  <si>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</si>
  <si>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</si>
  <si>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</si>
  <si>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</si>
  <si>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</si>
  <si>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</si>
  <si>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</si>
  <si>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</si>
  <si>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</si>
  <si>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</si>
  <si>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</si>
  <si>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</si>
  <si>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</si>
  <si>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</si>
  <si>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</si>
  <si>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</si>
  <si>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</si>
  <si>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</si>
  <si>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</si>
  <si>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</si>
  <si>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</si>
  <si>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</si>
  <si>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</si>
  <si>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</si>
  <si>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</si>
  <si>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</si>
  <si>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</si>
  <si>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</si>
  <si>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</si>
  <si>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</si>
  <si>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</si>
  <si>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</si>
  <si>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</si>
  <si>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</si>
  <si>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</si>
  <si>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</si>
  <si>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</si>
  <si>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</si>
  <si>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</si>
  <si>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</si>
  <si>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</si>
  <si>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</si>
  <si>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</si>
  <si>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</si>
  <si>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</si>
  <si>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</si>
  <si>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</si>
  <si>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</si>
  <si>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</si>
  <si>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</si>
  <si>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</si>
  <si>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</si>
  <si>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</si>
  <si>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</si>
  <si>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</si>
  <si>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</si>
  <si>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</si>
  <si>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</si>
  <si>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</si>
  <si>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</si>
  <si>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</si>
  <si>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</si>
  <si>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</si>
  <si>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</si>
  <si>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</si>
  <si>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</si>
  <si>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</si>
  <si>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</si>
  <si>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</si>
  <si>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</si>
  <si>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</si>
  <si>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</si>
  <si>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</si>
  <si>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</si>
  <si>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</si>
  <si>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</si>
  <si>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</si>
  <si>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</si>
  <si>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</si>
  <si>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</si>
  <si>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</si>
  <si>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</si>
  <si>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</si>
  <si>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</si>
  <si>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</si>
  <si>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</si>
  <si>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</si>
  <si>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</si>
  <si>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</si>
  <si>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</si>
  <si>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</si>
  <si>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</si>
  <si>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</si>
  <si>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</si>
  <si>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</si>
  <si>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</si>
  <si>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</si>
  <si>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</si>
  <si>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</si>
  <si>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</si>
  <si>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</si>
  <si>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</si>
  <si>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</si>
  <si>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</si>
  <si>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</si>
  <si>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</si>
  <si>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</si>
  <si>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</si>
  <si>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</si>
  <si>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</si>
  <si>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</si>
  <si>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</si>
  <si>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</si>
  <si>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</si>
  <si>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</si>
  <si>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</si>
  <si>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</si>
  <si>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</si>
  <si>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</si>
  <si>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</si>
  <si>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</si>
  <si>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</si>
  <si>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</si>
  <si>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</si>
  <si>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</si>
  <si>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</si>
  <si>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</si>
  <si>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</si>
  <si>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</si>
  <si>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</si>
  <si>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</si>
  <si>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</si>
  <si>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</si>
  <si>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</si>
  <si>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</si>
  <si>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</si>
  <si>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</si>
  <si>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</si>
  <si>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</si>
  <si>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</si>
  <si>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</si>
  <si>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</si>
  <si>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</si>
  <si>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</si>
  <si>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</si>
  <si>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</si>
  <si>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</si>
  <si>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</si>
  <si>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</si>
  <si>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</si>
  <si>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</si>
  <si>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</si>
  <si>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</si>
  <si>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</si>
  <si>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</si>
  <si>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</si>
  <si>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</si>
  <si>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</si>
  <si>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</si>
  <si>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</si>
  <si>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</si>
  <si>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</si>
  <si>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</si>
  <si>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</si>
  <si>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</si>
  <si>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</si>
  <si>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</si>
  <si>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</si>
  <si>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</si>
  <si>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</si>
  <si>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</si>
  <si>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</si>
  <si>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</si>
  <si>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</si>
  <si>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</si>
  <si>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</si>
  <si>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</si>
  <si>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</si>
  <si>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</si>
  <si>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</si>
  <si>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</si>
  <si>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</si>
  <si>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</si>
  <si>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</si>
  <si>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</si>
  <si>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</si>
  <si>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</si>
  <si>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</si>
  <si>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</si>
  <si>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</si>
  <si>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</si>
  <si>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</si>
  <si>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</si>
  <si>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</si>
  <si>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</si>
  <si>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</si>
  <si>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</si>
  <si>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</si>
  <si>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</si>
  <si>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</si>
  <si>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</si>
  <si>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</si>
  <si>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</si>
  <si>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</si>
  <si>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</si>
  <si>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</si>
  <si>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</si>
  <si>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</si>
  <si>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</si>
  <si>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</si>
  <si>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</si>
  <si>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</si>
  <si>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</si>
  <si>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</si>
  <si>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</si>
  <si>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</si>
  <si>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</si>
  <si>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</si>
  <si>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</si>
  <si>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</si>
  <si>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</si>
  <si>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</si>
  <si>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</si>
  <si>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</si>
  <si>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</si>
  <si>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</si>
  <si>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</si>
  <si>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</si>
  <si>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</si>
  <si>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</si>
  <si>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</si>
  <si>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</si>
  <si>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</si>
  <si>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</si>
  <si>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</si>
  <si>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</si>
  <si>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</si>
  <si>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</si>
  <si>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</si>
  <si>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</si>
  <si>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</si>
  <si>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</si>
  <si>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</si>
  <si>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</si>
  <si>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</si>
  <si>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</si>
  <si>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</si>
  <si>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</si>
  <si>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</si>
  <si>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</si>
  <si>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</si>
  <si>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</si>
  <si>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</si>
  <si>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</si>
  <si>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</si>
  <si>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</si>
  <si>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</si>
  <si>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</si>
  <si>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</si>
  <si>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</si>
  <si>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</si>
  <si>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</si>
  <si>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</si>
  <si>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</si>
  <si>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</si>
  <si>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</si>
  <si>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</si>
  <si>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</si>
  <si>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</si>
  <si>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</si>
  <si>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</si>
  <si>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</si>
  <si>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</si>
  <si>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</si>
  <si>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</si>
  <si>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</si>
  <si>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</si>
  <si>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</si>
  <si>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</si>
  <si>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</si>
  <si>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</si>
  <si>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</si>
  <si>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</si>
  <si>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</si>
  <si>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</si>
  <si>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</si>
  <si>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</si>
  <si>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</si>
  <si>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</si>
  <si>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</si>
  <si>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</si>
  <si>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</si>
  <si>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</si>
  <si>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</si>
  <si>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</si>
  <si>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</si>
  <si>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</si>
  <si>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</si>
  <si>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</si>
  <si>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</si>
  <si>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</si>
  <si>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</si>
  <si>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</si>
  <si>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</si>
  <si>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</si>
  <si>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</si>
  <si>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</si>
  <si>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</si>
  <si>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</si>
  <si>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</si>
  <si>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</si>
  <si>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</si>
  <si>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</si>
  <si>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</si>
  <si>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</si>
  <si>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</si>
  <si>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</si>
  <si>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</si>
  <si>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</si>
  <si>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</si>
  <si>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</si>
  <si>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</si>
  <si>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</si>
  <si>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</si>
  <si>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</si>
  <si>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</si>
  <si>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</si>
  <si>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</si>
  <si>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</si>
  <si>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</si>
  <si>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</si>
  <si>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</si>
  <si>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</si>
  <si>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</si>
  <si>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</si>
  <si>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</si>
  <si>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</si>
  <si>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</si>
  <si>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</si>
  <si>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</si>
  <si>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</si>
  <si>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</si>
  <si>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</si>
  <si>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</si>
  <si>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</si>
  <si>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</si>
  <si>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</si>
  <si>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</si>
  <si>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</si>
  <si>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</si>
  <si>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</si>
  <si>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</si>
  <si>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</si>
  <si>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</si>
  <si>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</si>
  <si>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</si>
  <si>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</si>
  <si>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</si>
  <si>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</si>
  <si>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</si>
  <si>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</si>
  <si>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</si>
  <si>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</si>
  <si>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</si>
  <si>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</si>
  <si>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</si>
  <si>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</si>
  <si>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</si>
  <si>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</si>
  <si>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</si>
  <si>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</si>
  <si>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</si>
  <si>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</si>
  <si>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</si>
  <si>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</si>
  <si>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</si>
  <si>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</si>
  <si>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</si>
  <si>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</si>
  <si>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</si>
  <si>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</si>
  <si>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</si>
  <si>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</si>
  <si>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</si>
  <si>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</si>
  <si>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</si>
  <si>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</si>
  <si>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</si>
  <si>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</si>
  <si>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</si>
  <si>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</si>
  <si>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</si>
  <si>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</si>
  <si>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</si>
  <si>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</si>
  <si>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</si>
  <si>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</si>
  <si>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</si>
  <si>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</si>
  <si>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</si>
  <si>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</si>
  <si>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</si>
  <si>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</si>
  <si>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</si>
  <si>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</si>
  <si>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</si>
  <si>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</si>
  <si>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</si>
  <si>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</si>
  <si>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</si>
  <si>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</si>
  <si>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</si>
  <si>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</si>
  <si>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</si>
  <si>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</si>
  <si>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</si>
  <si>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</si>
  <si>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</si>
  <si>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</si>
  <si>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</si>
  <si>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</si>
  <si>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</si>
  <si>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</si>
  <si>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</si>
  <si>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</si>
  <si>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</si>
  <si>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</si>
  <si>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</si>
  <si>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</si>
  <si>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</si>
  <si>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</si>
  <si>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</si>
  <si>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</si>
  <si>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</si>
  <si>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</si>
  <si>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</si>
  <si>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</si>
  <si>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</si>
  <si>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</si>
  <si>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</si>
  <si>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</si>
  <si>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</si>
  <si>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</si>
  <si>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</si>
  <si>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</si>
  <si>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</si>
  <si>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</si>
  <si>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</si>
  <si>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</si>
  <si>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</si>
  <si>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</si>
  <si>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</si>
  <si>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</si>
  <si>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</si>
  <si>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</si>
  <si>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</si>
  <si>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</si>
  <si>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</si>
  <si>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</si>
  <si>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</si>
  <si>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</si>
  <si>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</si>
  <si>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</si>
  <si>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</si>
  <si>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</si>
  <si>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</si>
  <si>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</si>
  <si>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</si>
  <si>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</si>
  <si>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</si>
  <si>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</si>
  <si>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</si>
  <si>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</si>
  <si>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</si>
  <si>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</si>
  <si>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</si>
  <si>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</si>
  <si>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</si>
  <si>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</si>
  <si>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</si>
  <si>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</si>
  <si>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</si>
  <si>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</si>
  <si>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</si>
  <si>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</si>
  <si>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</si>
  <si>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</si>
  <si>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</si>
  <si>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</si>
  <si>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</si>
  <si>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</si>
  <si>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</si>
  <si>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</si>
  <si>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</si>
  <si>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</si>
  <si>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</si>
  <si>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</si>
  <si>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</si>
  <si>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</si>
  <si>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</si>
  <si>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</si>
  <si>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</si>
  <si>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</si>
  <si>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</si>
  <si>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</si>
  <si>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</si>
  <si>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</si>
  <si>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</si>
  <si>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</si>
  <si>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</si>
  <si>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</si>
  <si>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</si>
  <si>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</si>
  <si>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</si>
  <si>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</si>
  <si>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</si>
  <si>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</si>
  <si>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</si>
  <si>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</si>
  <si>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</si>
  <si>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</si>
  <si>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</si>
  <si>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</si>
  <si>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</si>
  <si>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</si>
  <si>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</si>
  <si>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</si>
  <si>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</si>
  <si>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</si>
  <si>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</si>
  <si>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</si>
  <si>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</si>
  <si>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</si>
  <si>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</si>
  <si>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</si>
  <si>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</si>
  <si>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</si>
  <si>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</si>
  <si>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</si>
  <si>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</si>
  <si>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</si>
  <si>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</si>
  <si>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</si>
  <si>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</si>
  <si>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</si>
  <si>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</si>
  <si>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</si>
  <si>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</si>
  <si>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</si>
  <si>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</si>
  <si>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</si>
  <si>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</si>
  <si>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</si>
  <si>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</si>
  <si>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</si>
  <si>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</si>
  <si>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</si>
  <si>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</si>
  <si>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</si>
  <si>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</si>
  <si>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</si>
  <si>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</si>
  <si>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</si>
  <si>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</si>
  <si>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</si>
  <si>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</si>
  <si>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</si>
  <si>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</si>
  <si>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</si>
  <si>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</si>
  <si>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</si>
  <si>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</si>
  <si>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</si>
  <si>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</si>
  <si>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</si>
  <si>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</si>
  <si>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</si>
  <si>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</si>
  <si>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</si>
  <si>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</si>
  <si>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</si>
  <si>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</si>
  <si>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</si>
  <si>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</si>
  <si>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</si>
  <si>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</si>
  <si>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</si>
  <si>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</si>
  <si>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</si>
  <si>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</si>
  <si>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</si>
  <si>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</si>
  <si>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</si>
  <si>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</si>
  <si>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</si>
  <si>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</si>
  <si>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</si>
  <si>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</si>
  <si>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</si>
  <si>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</si>
  <si>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</si>
  <si>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</si>
  <si>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</si>
  <si>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</si>
  <si>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</si>
  <si>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</si>
  <si>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</si>
  <si>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</si>
  <si>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</si>
  <si>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</si>
  <si>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</si>
  <si>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</si>
  <si>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</si>
  <si>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</si>
  <si>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</si>
  <si>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</si>
  <si>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</si>
  <si>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</si>
  <si>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</si>
  <si>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</si>
  <si>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</si>
  <si>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</si>
  <si>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</si>
  <si>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</si>
  <si>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</si>
  <si>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</si>
  <si>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</si>
  <si>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</si>
  <si>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</si>
  <si>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</si>
  <si>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</si>
  <si>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</si>
  <si>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</si>
  <si>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</si>
  <si>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</si>
  <si>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</si>
  <si>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</si>
  <si>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</si>
  <si>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</si>
  <si>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</si>
  <si>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</si>
  <si>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</si>
  <si>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</si>
  <si>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</si>
  <si>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</si>
  <si>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</si>
  <si>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</si>
  <si>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</si>
  <si>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</si>
  <si>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</si>
  <si>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</si>
  <si>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</si>
  <si>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</si>
  <si>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</si>
  <si>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</si>
  <si>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</si>
  <si>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</si>
  <si>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</si>
  <si>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</si>
  <si>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</si>
  <si>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</si>
  <si>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</si>
  <si>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</si>
  <si>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</si>
  <si>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</si>
  <si>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</si>
  <si>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</si>
  <si>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</si>
  <si>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</si>
  <si>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</si>
  <si>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</si>
  <si>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</si>
  <si>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</si>
  <si>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</si>
  <si>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</si>
  <si>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</si>
  <si>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</si>
  <si>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</si>
  <si>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</si>
  <si>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</si>
  <si>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</si>
  <si>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</si>
  <si>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</si>
  <si>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</si>
  <si>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</si>
  <si>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</si>
  <si>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</si>
  <si>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</si>
  <si>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</si>
  <si>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</si>
  <si>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</si>
  <si>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</si>
  <si>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</si>
  <si>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</si>
  <si>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</si>
  <si>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</si>
  <si>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</si>
  <si>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</si>
  <si>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</si>
  <si>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</si>
  <si>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</si>
  <si>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</si>
  <si>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</si>
  <si>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</si>
  <si>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</si>
  <si>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</si>
  <si>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</si>
  <si>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</si>
  <si>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</si>
  <si>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</si>
  <si>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</si>
  <si>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</si>
  <si>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</si>
  <si>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</si>
  <si>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</si>
  <si>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</si>
  <si>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</si>
  <si>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</si>
  <si>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</si>
  <si>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</si>
  <si>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</si>
  <si>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</si>
  <si>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</si>
  <si>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</si>
  <si>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</si>
  <si>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</si>
  <si>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</si>
  <si>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</si>
  <si>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</si>
  <si>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</si>
  <si>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</si>
  <si>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</si>
  <si>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</si>
  <si>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</si>
  <si>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</si>
  <si>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</si>
  <si>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</si>
  <si>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</si>
  <si>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</si>
  <si>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</si>
  <si>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</si>
  <si>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</si>
  <si>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</si>
  <si>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</si>
  <si>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</si>
  <si>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</si>
  <si>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</si>
  <si>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</si>
  <si>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</si>
  <si>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</si>
  <si>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</si>
  <si>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</si>
  <si>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</si>
  <si>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</si>
  <si>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</si>
  <si>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</si>
  <si>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</si>
  <si>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</si>
  <si>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</si>
  <si>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</si>
  <si>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</si>
  <si>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</si>
  <si>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</si>
  <si>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</si>
  <si>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</si>
  <si>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</si>
  <si>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</si>
  <si>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</si>
  <si>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</si>
  <si>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</si>
  <si>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</si>
  <si>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</si>
  <si>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</si>
  <si>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</si>
  <si>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</si>
  <si>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</si>
  <si>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</si>
  <si>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</si>
  <si>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</si>
  <si>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</si>
  <si>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</si>
  <si>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</si>
  <si>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</si>
  <si>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</si>
  <si>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</si>
  <si>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</si>
  <si>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</si>
  <si>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</si>
  <si>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</si>
  <si>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</si>
  <si>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</si>
  <si>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</si>
  <si>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</si>
  <si>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</si>
  <si>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</si>
  <si>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</si>
  <si>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</si>
  <si>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</si>
  <si>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</si>
  <si>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</si>
  <si>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</si>
  <si>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</si>
  <si>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</si>
  <si>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</si>
  <si>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</si>
  <si>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</si>
  <si>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</si>
  <si>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</si>
  <si>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</si>
  <si>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</si>
  <si>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</si>
  <si>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</si>
  <si>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</si>
  <si>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</si>
  <si>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</si>
  <si>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</si>
  <si>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</si>
  <si>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</si>
  <si>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</si>
  <si>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</si>
  <si>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</si>
  <si>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</si>
  <si>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</si>
  <si>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</si>
  <si>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</si>
  <si>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</si>
  <si>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</si>
  <si>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</si>
  <si>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</si>
  <si>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</si>
  <si>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</si>
  <si>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</si>
  <si>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</si>
  <si>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</si>
  <si>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</si>
  <si>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</si>
  <si>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</si>
  <si>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</si>
  <si>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</si>
  <si>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</si>
  <si>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</si>
  <si>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</si>
  <si>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</si>
  <si>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</si>
  <si>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</si>
  <si>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</si>
  <si>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</si>
  <si>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</si>
  <si>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</si>
  <si>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</si>
  <si>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</si>
  <si>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</si>
  <si>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</si>
  <si>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</si>
  <si>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</si>
  <si>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</si>
  <si>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</si>
  <si>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</si>
  <si>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</si>
  <si>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</si>
  <si>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</si>
  <si>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</si>
  <si>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</si>
  <si>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</si>
  <si>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</si>
  <si>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</si>
  <si>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</si>
  <si>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</si>
  <si>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</si>
  <si>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</si>
  <si>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</si>
  <si>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</si>
  <si>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</si>
  <si>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</si>
  <si>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</si>
  <si>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</si>
  <si>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</si>
  <si>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</si>
  <si>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</si>
  <si>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</si>
  <si>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</si>
  <si>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</si>
  <si>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</si>
  <si>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</si>
  <si>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</si>
  <si>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</si>
  <si>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</si>
  <si>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</si>
  <si>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</si>
  <si>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</si>
  <si>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</si>
  <si>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</si>
  <si>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</si>
  <si>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</si>
  <si>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</si>
  <si>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</si>
  <si>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</si>
  <si>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</si>
  <si>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</si>
  <si>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</si>
  <si>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</si>
  <si>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</si>
  <si>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</si>
  <si>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</si>
  <si>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</si>
  <si>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</si>
  <si>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</si>
  <si>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</si>
  <si>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</si>
  <si>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</si>
  <si>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</si>
  <si>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</si>
  <si>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</si>
  <si>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</si>
  <si>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</si>
  <si>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</si>
  <si>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</si>
  <si>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</si>
  <si>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</si>
  <si>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</si>
  <si>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</si>
  <si>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</si>
  <si>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</si>
  <si>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</si>
  <si>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</si>
  <si>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</si>
  <si>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</si>
  <si>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</si>
  <si>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</si>
  <si>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</si>
  <si>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</si>
  <si>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</si>
  <si>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</si>
  <si>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</si>
  <si>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</si>
  <si>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</si>
  <si>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</si>
  <si>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</si>
  <si>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</si>
  <si>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</si>
  <si>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</si>
  <si>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</si>
  <si>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</si>
  <si>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</si>
  <si>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</si>
  <si>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</si>
  <si>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</si>
  <si>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</si>
  <si>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</si>
  <si>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</si>
  <si>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</si>
  <si>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</si>
  <si>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</si>
  <si>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</si>
  <si>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</si>
  <si>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</si>
  <si>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</si>
  <si>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</si>
  <si>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</si>
  <si>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</si>
  <si>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</si>
  <si>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</si>
  <si>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</si>
  <si>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</si>
  <si>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</si>
  <si>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</si>
  <si>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</si>
  <si>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</si>
  <si>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</si>
  <si>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</si>
  <si>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</si>
  <si>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</si>
  <si>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</si>
  <si>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</si>
  <si>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</si>
  <si>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</si>
  <si>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</si>
  <si>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</si>
  <si>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</si>
  <si>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</si>
  <si>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</si>
  <si>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</si>
  <si>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</si>
  <si>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</si>
  <si>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</si>
  <si>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</si>
  <si>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</si>
  <si>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</si>
  <si>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</si>
  <si>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</si>
  <si>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</si>
  <si>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</si>
  <si>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</si>
  <si>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</si>
  <si>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</si>
  <si>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</si>
  <si>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</si>
  <si>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</si>
  <si>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</si>
  <si>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</si>
  <si>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</si>
  <si>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</si>
  <si>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</si>
  <si>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</si>
  <si>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</si>
  <si>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</si>
  <si>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</si>
  <si>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</si>
  <si>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</si>
  <si>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</si>
  <si>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</si>
  <si>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</si>
  <si>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</si>
  <si>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</si>
  <si>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</si>
  <si>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</si>
  <si>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</si>
  <si>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</si>
  <si>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</si>
  <si>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</si>
  <si>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</si>
  <si>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</si>
  <si>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</si>
  <si>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</si>
  <si>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</si>
  <si>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</si>
  <si>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</si>
  <si>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</si>
  <si>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</si>
  <si>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</si>
  <si>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</si>
  <si>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</si>
  <si>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</si>
  <si>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</si>
  <si>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</si>
  <si>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</si>
  <si>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</si>
  <si>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</si>
  <si>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</si>
  <si>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</si>
  <si>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</si>
  <si>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</si>
  <si>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</si>
  <si>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</si>
  <si>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</si>
  <si>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</si>
  <si>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</si>
  <si>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</si>
  <si>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</si>
  <si>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</si>
  <si>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</si>
  <si>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</si>
  <si>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</si>
  <si>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</si>
  <si>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</si>
  <si>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</si>
  <si>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</si>
  <si>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</si>
  <si>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</si>
  <si>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</si>
  <si>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</si>
  <si>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</si>
  <si>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</si>
  <si>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</si>
  <si>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</si>
  <si>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</si>
  <si>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</si>
  <si>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</si>
  <si>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</si>
  <si>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</si>
  <si>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</si>
  <si>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</si>
  <si>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</si>
  <si>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</si>
  <si>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</si>
  <si>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</si>
  <si>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</si>
  <si>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</si>
  <si>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</si>
  <si>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</si>
  <si>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</si>
  <si>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</si>
  <si>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</si>
  <si>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</si>
  <si>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</si>
  <si>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</si>
  <si>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</si>
  <si>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</si>
  <si>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</si>
  <si>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</si>
  <si>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</si>
  <si>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</si>
  <si>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</si>
  <si>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</si>
  <si>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</si>
  <si>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</si>
  <si>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</si>
  <si>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</si>
  <si>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</si>
  <si>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</si>
  <si>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</si>
  <si>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</si>
  <si>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</si>
  <si>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</si>
  <si>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</si>
  <si>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</si>
  <si>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</si>
  <si>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</si>
  <si>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</si>
  <si>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</si>
  <si>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</si>
  <si>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</si>
  <si>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</si>
  <si>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</si>
  <si>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</si>
  <si>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</si>
  <si>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</si>
  <si>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</si>
  <si>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</si>
  <si>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</si>
  <si>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</si>
  <si>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</si>
  <si>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</si>
  <si>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</si>
  <si>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</si>
  <si>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</si>
  <si>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</si>
  <si>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</si>
  <si>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</si>
  <si>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</si>
  <si>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</si>
  <si>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</si>
  <si>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</si>
  <si>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</si>
  <si>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</si>
  <si>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</si>
  <si>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</si>
  <si>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</si>
  <si>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</si>
  <si>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</si>
  <si>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</si>
  <si>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</si>
  <si>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</si>
  <si>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</si>
  <si>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</si>
  <si>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</si>
  <si>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</si>
  <si>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</si>
  <si>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</si>
  <si>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</si>
  <si>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</si>
  <si>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</si>
  <si>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</si>
  <si>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</si>
  <si>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</si>
  <si>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</si>
  <si>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</si>
  <si>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</si>
  <si>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</si>
  <si>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</si>
  <si>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</si>
  <si>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</si>
  <si>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</si>
  <si>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</si>
  <si>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</si>
  <si>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</si>
  <si>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</si>
  <si>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</si>
  <si>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</si>
  <si>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</si>
  <si>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</si>
  <si>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</si>
  <si>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</si>
  <si>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</si>
  <si>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</si>
  <si>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</si>
  <si>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</si>
  <si>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</si>
  <si>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</si>
  <si>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</si>
  <si>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</si>
  <si>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</si>
  <si>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</si>
  <si>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</si>
  <si>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</si>
  <si>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</si>
  <si>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</si>
  <si>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</si>
  <si>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</si>
  <si>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</si>
  <si>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</si>
  <si>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</si>
  <si>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</si>
  <si>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</si>
  <si>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</si>
  <si>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</si>
  <si>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</si>
  <si>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</si>
  <si>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</si>
  <si>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</si>
  <si>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</si>
  <si>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</si>
  <si>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</si>
  <si>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</si>
  <si>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</si>
  <si>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</si>
  <si>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</si>
  <si>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</si>
  <si>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</si>
  <si>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</si>
  <si>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</si>
  <si>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</si>
  <si>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</si>
  <si>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</si>
  <si>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</si>
  <si>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</si>
  <si>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</si>
  <si>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</si>
  <si>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</si>
  <si>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</si>
  <si>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</si>
  <si>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</si>
  <si>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</si>
  <si>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</si>
  <si>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</si>
  <si>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</si>
  <si>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</si>
  <si>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</si>
  <si>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</si>
  <si>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</si>
  <si>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</si>
  <si>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</si>
  <si>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</si>
  <si>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</si>
  <si>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</si>
  <si>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</si>
  <si>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</si>
  <si>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</si>
  <si>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</si>
  <si>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</si>
  <si>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</si>
  <si>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</si>
  <si>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</si>
  <si>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</si>
  <si>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</si>
  <si>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</si>
  <si>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</si>
  <si>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</si>
  <si>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</si>
  <si>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</si>
  <si>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</si>
  <si>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</si>
  <si>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</si>
  <si>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</si>
  <si>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</si>
  <si>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</si>
  <si>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</si>
  <si>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</si>
  <si>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</si>
  <si>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</si>
  <si>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</si>
  <si>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</si>
  <si>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</si>
  <si>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</si>
  <si>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</si>
  <si>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</si>
  <si>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</si>
  <si>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</si>
  <si>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</si>
  <si>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</si>
  <si>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</si>
  <si>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</si>
  <si>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</si>
  <si>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</si>
  <si>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</si>
  <si>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</si>
  <si>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</si>
  <si>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</si>
  <si>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</si>
  <si>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</si>
  <si>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</si>
  <si>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</si>
  <si>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</si>
  <si>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</si>
  <si>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</si>
  <si>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</si>
  <si>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</si>
  <si>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</si>
  <si>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</si>
  <si>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</si>
  <si>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</si>
  <si>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</si>
  <si>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</si>
  <si>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</si>
  <si>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</si>
  <si>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</si>
  <si>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</si>
  <si>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</si>
  <si>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</si>
  <si>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</si>
  <si>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</si>
  <si>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</si>
  <si>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</si>
  <si>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</si>
  <si>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</si>
  <si>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</si>
  <si>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</si>
  <si>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</si>
  <si>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</si>
  <si>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</si>
  <si>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</si>
  <si>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</si>
  <si>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</si>
  <si>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</si>
  <si>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</si>
  <si>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</si>
  <si>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</si>
  <si>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</si>
  <si>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</si>
  <si>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</si>
  <si>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</si>
  <si>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</si>
  <si>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</si>
  <si>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</si>
  <si>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</si>
  <si>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</si>
  <si>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</si>
  <si>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</si>
  <si>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</si>
  <si>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</si>
  <si>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</si>
  <si>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</si>
  <si>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</si>
  <si>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</si>
  <si>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</si>
  <si>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</si>
  <si>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</si>
  <si>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</si>
  <si>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</si>
  <si>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</si>
  <si>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</si>
  <si>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</si>
  <si>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</si>
  <si>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</si>
  <si>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</si>
  <si>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</si>
  <si>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</si>
  <si>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</si>
  <si>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</si>
  <si>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</si>
  <si>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</si>
  <si>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</si>
  <si>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</si>
  <si>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</si>
  <si>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</si>
  <si>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</si>
  <si>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</si>
  <si>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</si>
  <si>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</si>
  <si>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</si>
  <si>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</si>
  <si>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</si>
  <si>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</si>
  <si>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</si>
  <si>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</si>
  <si>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</si>
  <si>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</si>
  <si>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</si>
  <si>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</si>
  <si>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</si>
  <si>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</si>
  <si>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</si>
  <si>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</si>
  <si>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</si>
  <si>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</si>
  <si>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</si>
  <si>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</si>
  <si>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</si>
  <si>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</si>
  <si>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</si>
  <si>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</si>
  <si>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</si>
  <si>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</si>
  <si>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</si>
  <si>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</si>
  <si>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</si>
  <si>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</si>
  <si>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</si>
  <si>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</si>
  <si>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</si>
  <si>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</si>
  <si>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</si>
  <si>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</si>
  <si>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</si>
  <si>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</si>
  <si>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</si>
  <si>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</si>
  <si>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</si>
  <si>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</si>
  <si>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</si>
  <si>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</si>
  <si>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</si>
  <si>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</si>
  <si>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</si>
  <si>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</si>
  <si>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</si>
  <si>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</si>
  <si>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</si>
  <si>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</si>
  <si>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</si>
  <si>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</si>
  <si>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</si>
  <si>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</si>
  <si>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</si>
  <si>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</si>
  <si>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</si>
  <si>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</si>
  <si>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</si>
  <si>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</si>
  <si>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</si>
  <si>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</si>
  <si>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</si>
  <si>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</si>
  <si>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</si>
  <si>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</si>
  <si>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</si>
  <si>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</si>
  <si>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</si>
  <si>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</si>
  <si>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</si>
  <si>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</si>
  <si>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</si>
  <si>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</si>
  <si>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</si>
  <si>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</si>
  <si>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</si>
  <si>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</si>
  <si>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</si>
  <si>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</si>
  <si>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</si>
  <si>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</si>
  <si>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</si>
  <si>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</si>
  <si>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</si>
  <si>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</si>
  <si>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</si>
  <si>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</si>
  <si>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</si>
  <si>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</si>
  <si>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</si>
  <si>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</si>
  <si>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</si>
  <si>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</si>
  <si>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</si>
  <si>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</si>
  <si>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</si>
  <si>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</si>
  <si>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</si>
  <si>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</si>
  <si>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</si>
  <si>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</si>
  <si>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</si>
  <si>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</si>
  <si>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</si>
  <si>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</si>
  <si>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</si>
  <si>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</si>
  <si>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</si>
  <si>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</si>
  <si>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</si>
  <si>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</si>
  <si>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</si>
  <si>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</si>
  <si>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</si>
  <si>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</si>
  <si>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</si>
  <si>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</si>
  <si>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</si>
  <si>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</si>
  <si>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</si>
  <si>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</si>
  <si>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</si>
  <si>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</si>
  <si>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</si>
  <si>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</si>
  <si>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</si>
  <si>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</si>
  <si>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</si>
  <si>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</si>
  <si>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</si>
  <si>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</si>
  <si>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</si>
  <si>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</si>
  <si>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</si>
  <si>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</si>
  <si>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</si>
  <si>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</si>
  <si>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</si>
  <si>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</si>
  <si>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</si>
  <si>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</si>
  <si>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</si>
  <si>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</si>
  <si>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</si>
  <si>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</si>
  <si>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</si>
  <si>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</si>
  <si>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</si>
  <si>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</si>
  <si>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</si>
  <si>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</si>
  <si>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</si>
  <si>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</si>
  <si>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</si>
  <si>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</si>
  <si>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</si>
  <si>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</si>
  <si>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</si>
  <si>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</si>
  <si>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</si>
  <si>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</si>
  <si>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</si>
  <si>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</si>
  <si>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</si>
  <si>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</si>
  <si>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</si>
  <si>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</si>
  <si>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</si>
  <si>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</si>
  <si>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</si>
  <si>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</si>
  <si>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</si>
  <si>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</si>
  <si>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</si>
  <si>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</si>
  <si>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</si>
  <si>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</si>
  <si>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</si>
  <si>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</si>
  <si>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</si>
  <si>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</si>
  <si>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</si>
  <si>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</si>
  <si>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</si>
  <si>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</si>
  <si>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</si>
  <si>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</si>
  <si>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</si>
  <si>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</si>
  <si>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</si>
  <si>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</si>
  <si>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</si>
  <si>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</si>
  <si>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</si>
  <si>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</si>
  <si>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</si>
  <si>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</si>
  <si>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</si>
  <si>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</si>
  <si>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</si>
  <si>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</si>
  <si>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</si>
  <si>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</si>
  <si>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</si>
  <si>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</si>
  <si>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</si>
  <si>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</si>
  <si>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</si>
  <si>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</si>
  <si>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</si>
  <si>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</si>
  <si>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</si>
  <si>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</si>
  <si>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</si>
  <si>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</si>
  <si>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</si>
  <si>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</si>
  <si>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</si>
  <si>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</si>
  <si>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</si>
  <si>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</si>
  <si>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</si>
  <si>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</si>
  <si>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</si>
  <si>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</si>
  <si>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</si>
  <si>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</si>
  <si>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</si>
  <si>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</si>
  <si>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</si>
  <si>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</si>
  <si>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</si>
  <si>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</si>
  <si>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</si>
  <si>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</si>
  <si>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</si>
  <si>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</si>
  <si>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</si>
  <si>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</si>
  <si>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</si>
  <si>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</si>
  <si>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</si>
  <si>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</si>
  <si>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</si>
  <si>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</si>
  <si>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</si>
  <si>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</si>
  <si>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</si>
  <si>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</si>
  <si>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</si>
  <si>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</si>
  <si>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</si>
  <si>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</si>
  <si>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</si>
  <si>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</si>
  <si>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</si>
  <si>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</si>
  <si>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</si>
  <si>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</si>
  <si>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</si>
  <si>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</si>
  <si>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</si>
  <si>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</si>
  <si>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</si>
  <si>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</si>
  <si>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</si>
  <si>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</si>
  <si>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</si>
  <si>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</si>
  <si>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</si>
  <si>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</si>
  <si>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</si>
  <si>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</si>
  <si>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</si>
  <si>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</si>
  <si>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</si>
  <si>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</si>
  <si>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</si>
  <si>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</si>
  <si>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</si>
  <si>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</si>
  <si>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</si>
  <si>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</si>
  <si>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</si>
  <si>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</si>
  <si>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</si>
  <si>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</si>
  <si>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</si>
  <si>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</si>
  <si>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</si>
  <si>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</si>
  <si>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</si>
  <si>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</si>
  <si>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</si>
  <si>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</si>
  <si>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</si>
  <si>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</si>
  <si>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</si>
  <si>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</si>
  <si>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</si>
  <si>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</si>
  <si>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</si>
  <si>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</si>
  <si>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</si>
  <si>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</si>
  <si>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</si>
  <si>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</si>
  <si>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</si>
  <si>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</si>
  <si>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</si>
  <si>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</si>
  <si>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</si>
  <si>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</si>
  <si>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</si>
  <si>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</si>
  <si>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</si>
  <si>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</si>
  <si>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</si>
  <si>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</si>
  <si>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</si>
  <si>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</si>
  <si>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</si>
  <si>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</si>
  <si>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</si>
  <si>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</si>
  <si>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</si>
  <si>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</si>
  <si>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</si>
  <si>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</si>
  <si>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</si>
  <si>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</si>
  <si>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</si>
  <si>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</si>
  <si>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</si>
  <si>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</si>
  <si>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</si>
  <si>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</si>
  <si>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</si>
  <si>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</si>
  <si>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</si>
  <si>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</si>
  <si>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</si>
  <si>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</si>
  <si>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</si>
  <si>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</si>
  <si>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</si>
  <si>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</si>
  <si>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</si>
  <si>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</si>
  <si>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</si>
  <si>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</si>
  <si>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</si>
  <si>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</si>
  <si>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</si>
  <si>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</si>
  <si>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</si>
  <si>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</si>
  <si>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</si>
  <si>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</si>
  <si>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</si>
  <si>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</si>
  <si>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</si>
  <si>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</si>
  <si>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</si>
  <si>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</si>
  <si>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</si>
  <si>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</si>
  <si>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</si>
  <si>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</si>
  <si>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</si>
  <si>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</si>
  <si>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</si>
  <si>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</si>
  <si>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</si>
  <si>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</si>
  <si>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</si>
  <si>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</si>
  <si>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</si>
  <si>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</si>
  <si>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</si>
  <si>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</si>
  <si>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</si>
  <si>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</si>
  <si>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</si>
  <si>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</si>
  <si>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</si>
  <si>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</si>
  <si>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</si>
  <si>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</si>
  <si>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</si>
  <si>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</si>
  <si>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</si>
  <si>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</si>
  <si>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</si>
  <si>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</si>
  <si>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</si>
  <si>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</si>
  <si>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</si>
  <si>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</si>
  <si>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</si>
  <si>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</si>
  <si>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</si>
  <si>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</si>
  <si>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</si>
  <si>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</si>
  <si>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</si>
  <si>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</si>
  <si>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</si>
  <si>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</si>
  <si>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</si>
  <si>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</si>
  <si>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</si>
  <si>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</si>
  <si>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</si>
  <si>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</si>
  <si>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</si>
  <si>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</si>
  <si>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</si>
  <si>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</si>
  <si>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</si>
  <si>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</si>
  <si>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</si>
  <si>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</si>
  <si>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</si>
  <si>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</si>
  <si>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</si>
  <si>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</si>
  <si>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</si>
  <si>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</si>
  <si>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</si>
  <si>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</si>
  <si>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</si>
  <si>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</si>
  <si>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</si>
  <si>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</si>
  <si>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</si>
  <si>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</si>
  <si>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</si>
  <si>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</si>
  <si>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</si>
  <si>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</si>
  <si>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</si>
  <si>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</si>
  <si>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</si>
  <si>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</si>
  <si>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</si>
  <si>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</si>
  <si>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</si>
  <si>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</si>
  <si>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</si>
  <si>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</si>
  <si>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</si>
  <si>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</si>
  <si>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</si>
  <si>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</si>
  <si>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</si>
  <si>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</si>
  <si>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</si>
  <si>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</si>
  <si>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</si>
  <si>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</si>
  <si>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</si>
  <si>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</si>
  <si>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</si>
  <si>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</si>
  <si>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</si>
  <si>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</si>
  <si>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</si>
  <si>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</si>
  <si>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</si>
  <si>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</si>
  <si>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</si>
  <si>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</si>
  <si>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</si>
  <si>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</si>
  <si>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</si>
  <si>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</si>
  <si>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</si>
  <si>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</si>
  <si>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</si>
  <si>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</si>
  <si>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</si>
  <si>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</si>
  <si>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</si>
  <si>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</si>
  <si>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</si>
  <si>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</si>
  <si>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</si>
  <si>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</si>
  <si>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</si>
  <si>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</si>
  <si>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</si>
  <si>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</si>
  <si>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</si>
  <si>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</si>
  <si>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</si>
  <si>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</si>
  <si>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</si>
  <si>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</si>
  <si>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</si>
  <si>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</si>
  <si>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</si>
  <si>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</si>
  <si>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</si>
  <si>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</si>
  <si>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</si>
  <si>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</si>
  <si>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</si>
  <si>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</si>
  <si>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</si>
  <si>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</si>
  <si>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</si>
  <si>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</si>
  <si>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</si>
  <si>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</si>
  <si>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</si>
  <si>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</si>
  <si>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</si>
  <si>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</si>
  <si>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</si>
  <si>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</si>
  <si>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</si>
  <si>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</si>
  <si>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</si>
  <si>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</si>
  <si>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</si>
  <si>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</si>
  <si>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</si>
  <si>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</si>
  <si>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</si>
  <si>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</si>
  <si>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</si>
  <si>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</si>
  <si>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</si>
  <si>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</si>
  <si>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</si>
  <si>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</si>
  <si>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</si>
  <si>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</si>
  <si>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</si>
  <si>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</si>
  <si>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</si>
  <si>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</si>
  <si>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</si>
  <si>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</si>
  <si>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</si>
  <si>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</si>
  <si>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</si>
  <si>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</si>
  <si>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</si>
  <si>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</si>
  <si>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</si>
  <si>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</si>
  <si>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</si>
  <si>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</si>
  <si>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</si>
  <si>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</si>
  <si>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</si>
  <si>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</si>
  <si>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</si>
  <si>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</si>
  <si>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</si>
  <si>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</si>
  <si>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</si>
  <si>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</si>
  <si>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</si>
  <si>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</si>
  <si>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</si>
  <si>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</si>
  <si>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</si>
  <si>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</si>
  <si>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</si>
  <si>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</si>
  <si>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</si>
  <si>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</si>
  <si>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</si>
  <si>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</si>
  <si>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</si>
  <si>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</si>
  <si>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</si>
  <si>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</si>
  <si>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</si>
  <si>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</si>
  <si>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</si>
  <si>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</si>
  <si>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</si>
  <si>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</si>
  <si>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</si>
  <si>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</si>
  <si>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</si>
  <si>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</si>
  <si>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</si>
  <si>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</si>
  <si>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</si>
  <si>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</si>
  <si>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</si>
  <si>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</si>
  <si>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</si>
  <si>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</si>
  <si>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</si>
  <si>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</si>
  <si>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</si>
  <si>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</si>
  <si>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</si>
  <si>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</si>
  <si>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</si>
  <si>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</si>
  <si>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</si>
  <si>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</si>
  <si>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</si>
  <si>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</si>
  <si>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</si>
  <si>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</si>
  <si>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</si>
  <si>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</si>
  <si>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</si>
  <si>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</si>
  <si>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</si>
  <si>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</si>
  <si>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</si>
  <si>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</si>
  <si>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</si>
  <si>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</si>
  <si>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</si>
  <si>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</si>
  <si>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</si>
  <si>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</si>
  <si>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</si>
  <si>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</si>
  <si>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</si>
  <si>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</si>
  <si>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</si>
  <si>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</si>
  <si>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</si>
  <si>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</si>
  <si>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</si>
  <si>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</si>
  <si>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</si>
  <si>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</si>
  <si>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</si>
  <si>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</si>
  <si>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</si>
  <si>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</si>
  <si>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</si>
  <si>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</si>
  <si>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</si>
  <si>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</si>
  <si>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</si>
  <si>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</si>
  <si>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</si>
  <si>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</si>
  <si>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</si>
  <si>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</si>
  <si>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</si>
  <si>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</si>
  <si>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</si>
  <si>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</si>
  <si>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</si>
  <si>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</si>
  <si>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</si>
  <si>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</si>
  <si>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</si>
  <si>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</si>
  <si>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</si>
  <si>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</si>
  <si>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</si>
  <si>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</si>
  <si>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</si>
  <si>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</si>
  <si>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</si>
  <si>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</si>
  <si>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</si>
  <si>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</si>
  <si>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</si>
  <si>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</si>
  <si>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</si>
  <si>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</si>
  <si>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</si>
  <si>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</si>
  <si>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</si>
  <si>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</si>
  <si>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</si>
  <si>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</si>
  <si>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</si>
  <si>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</si>
  <si>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</si>
  <si>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</si>
  <si>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</si>
  <si>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</si>
  <si>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</si>
  <si>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</si>
  <si>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</si>
  <si>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</si>
  <si>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</si>
  <si>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</si>
  <si>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</si>
  <si>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</si>
  <si>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</si>
  <si>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</si>
  <si>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</si>
  <si>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</si>
  <si>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</si>
  <si>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</si>
  <si>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</si>
  <si>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</si>
  <si>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</si>
  <si>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</si>
  <si>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</si>
  <si>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</si>
  <si>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</si>
  <si>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</si>
  <si>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</si>
  <si>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</si>
  <si>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</si>
  <si>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</si>
  <si>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</si>
  <si>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</si>
  <si>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</si>
  <si>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</si>
  <si>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</si>
  <si>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</si>
  <si>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</si>
  <si>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</si>
  <si>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</si>
  <si>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</si>
  <si>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</si>
  <si>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</si>
  <si>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</si>
  <si>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</si>
  <si>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</si>
  <si>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</si>
  <si>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</si>
  <si>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</si>
  <si>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</si>
  <si>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</si>
  <si>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</si>
  <si>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</si>
  <si>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</si>
  <si>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</si>
  <si>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</si>
  <si>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</si>
  <si>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</si>
  <si>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</si>
  <si>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</si>
  <si>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</si>
  <si>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</si>
  <si>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</si>
  <si>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</si>
  <si>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</si>
  <si>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</si>
  <si>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</si>
  <si>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</si>
  <si>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</si>
  <si>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</si>
  <si>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</si>
  <si>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</si>
  <si>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</si>
  <si>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</si>
  <si>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</si>
  <si>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</si>
  <si>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</si>
  <si>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</si>
  <si>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</si>
  <si>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</si>
  <si>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</si>
  <si>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</si>
  <si>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</si>
  <si>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</si>
  <si>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</si>
  <si>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</si>
  <si>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</si>
  <si>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</si>
  <si>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</si>
  <si>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</si>
  <si>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</si>
  <si>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</si>
  <si>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</si>
  <si>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</si>
  <si>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</si>
  <si>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</si>
  <si>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</si>
  <si>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</si>
  <si>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</si>
  <si>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</si>
  <si>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</si>
  <si>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</si>
  <si>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</si>
  <si>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</si>
  <si>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</si>
  <si>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</si>
  <si>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</si>
  <si>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</si>
  <si>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</si>
  <si>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</si>
  <si>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</si>
  <si>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</si>
  <si>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</si>
  <si>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</si>
  <si>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</si>
  <si>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</si>
  <si>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</si>
  <si>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</si>
  <si>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</si>
  <si>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</si>
  <si>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</si>
  <si>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</si>
  <si>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</si>
  <si>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</si>
  <si>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</si>
  <si>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</si>
  <si>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</si>
  <si>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</si>
  <si>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</si>
  <si>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</si>
  <si>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</si>
  <si>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</si>
  <si>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</si>
  <si>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</si>
  <si>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</si>
  <si>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</si>
  <si>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</si>
  <si>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</si>
  <si>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</si>
  <si>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</si>
  <si>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</si>
  <si>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</si>
  <si>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</si>
  <si>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</si>
  <si>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</si>
  <si>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</si>
  <si>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</si>
  <si>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</si>
  <si>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</si>
  <si>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</si>
  <si>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</si>
  <si>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</si>
  <si>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</si>
  <si>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</si>
  <si>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</si>
  <si>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</si>
  <si>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</si>
  <si>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</si>
  <si>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</si>
  <si>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</si>
  <si>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</si>
  <si>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</si>
  <si>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</si>
  <si>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</si>
  <si>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</si>
  <si>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</si>
  <si>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</si>
  <si>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</si>
  <si>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</si>
  <si>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</si>
  <si>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</si>
  <si>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</si>
  <si>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</si>
  <si>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</si>
  <si>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</si>
  <si>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</si>
  <si>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</si>
  <si>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</si>
  <si>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</si>
  <si>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</si>
  <si>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</si>
  <si>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</si>
  <si>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</si>
  <si>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</si>
  <si>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</si>
  <si>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</si>
  <si>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</si>
  <si>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</si>
  <si>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</si>
  <si>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</si>
  <si>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</si>
  <si>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</si>
  <si>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</si>
  <si>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</si>
  <si>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</si>
  <si>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</si>
  <si>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</si>
  <si>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</si>
  <si>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</si>
  <si>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</si>
  <si>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</si>
  <si>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</si>
  <si>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</si>
  <si>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</si>
  <si>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</si>
  <si>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</si>
  <si>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</si>
  <si>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</si>
  <si>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</si>
  <si>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</si>
  <si>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</si>
  <si>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</si>
  <si>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</si>
  <si>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</si>
  <si>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</si>
  <si>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</si>
  <si>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</si>
  <si>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</si>
  <si>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</si>
  <si>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</si>
  <si>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</si>
  <si>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</si>
  <si>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</si>
  <si>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</si>
  <si>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</si>
  <si>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</si>
  <si>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</si>
  <si>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</si>
  <si>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</si>
  <si>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</si>
  <si>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</si>
  <si>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</si>
  <si>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</si>
  <si>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</si>
  <si>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</si>
  <si>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</si>
  <si>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</si>
  <si>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</si>
  <si>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</si>
  <si>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</si>
  <si>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</si>
  <si>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</si>
  <si>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</si>
  <si>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</si>
  <si>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</si>
  <si>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</si>
  <si>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</si>
  <si>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</si>
  <si>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</si>
  <si>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</si>
  <si>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</si>
  <si>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</si>
  <si>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</si>
  <si>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</si>
  <si>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</si>
  <si>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</si>
  <si>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</si>
  <si>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</si>
  <si>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</si>
  <si>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</si>
  <si>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</si>
  <si>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</si>
  <si>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</si>
  <si>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</si>
  <si>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</si>
  <si>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</si>
  <si>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</si>
  <si>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</si>
  <si>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</si>
  <si>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</si>
  <si>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</si>
  <si>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</si>
  <si>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</si>
  <si>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</si>
  <si>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</si>
  <si>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</si>
  <si>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</si>
  <si>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</si>
  <si>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</si>
  <si>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</si>
  <si>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</si>
  <si>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</si>
  <si>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</si>
  <si>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</si>
  <si>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</si>
  <si>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</si>
  <si>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</si>
  <si>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</si>
  <si>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</si>
  <si>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</si>
  <si>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</si>
  <si>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</si>
  <si>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</si>
  <si>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</si>
  <si>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</si>
  <si>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</si>
  <si>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</si>
  <si>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</si>
  <si>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</si>
  <si>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</si>
  <si>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</si>
  <si>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</si>
  <si>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</si>
  <si>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</si>
  <si>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</si>
  <si>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</si>
  <si>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</si>
  <si>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</si>
  <si>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</si>
  <si>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</si>
  <si>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</si>
  <si>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</si>
  <si>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</si>
  <si>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</si>
  <si>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</si>
  <si>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</si>
  <si>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</si>
  <si>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</si>
  <si>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</si>
  <si>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</si>
  <si>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</si>
  <si>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</si>
  <si>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</si>
  <si>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</si>
  <si>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</si>
  <si>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</si>
  <si>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</si>
  <si>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</si>
  <si>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</si>
  <si>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</si>
  <si>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</si>
  <si>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</si>
  <si>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</si>
  <si>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</si>
  <si>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</si>
  <si>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</si>
  <si>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</si>
  <si>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</si>
  <si>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</si>
  <si>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</si>
  <si>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</si>
  <si>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</si>
  <si>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</si>
  <si>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</si>
  <si>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</si>
  <si>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</si>
  <si>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</si>
  <si>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</si>
  <si>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</si>
  <si>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</si>
  <si>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</si>
  <si>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</si>
  <si>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</si>
  <si>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</si>
  <si>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</si>
  <si>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</si>
  <si>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</si>
  <si>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</si>
  <si>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</si>
  <si>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</si>
  <si>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</si>
  <si>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</si>
  <si>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</si>
  <si>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</si>
  <si>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</si>
  <si>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</si>
  <si>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</si>
  <si>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</si>
  <si>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</si>
  <si>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</si>
  <si>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</si>
  <si>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</si>
  <si>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</si>
  <si>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</si>
  <si>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</si>
  <si>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</si>
  <si>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</si>
  <si>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</si>
  <si>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</si>
  <si>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</si>
  <si>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</si>
  <si>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</si>
  <si>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</si>
  <si>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</si>
  <si>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</si>
  <si>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</si>
  <si>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</si>
  <si>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</si>
  <si>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</si>
  <si>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</si>
  <si>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</si>
  <si>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</si>
  <si>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</si>
  <si>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</si>
  <si>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</si>
  <si>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</si>
  <si>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</si>
  <si>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</si>
  <si>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</si>
  <si>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</si>
  <si>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</si>
  <si>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</si>
  <si>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</si>
  <si>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</si>
  <si>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</si>
  <si>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</si>
  <si>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</si>
  <si>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</si>
  <si>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</si>
  <si>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</si>
  <si>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</si>
  <si>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</si>
  <si>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</si>
  <si>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</si>
  <si>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</si>
  <si>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</si>
  <si>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</si>
  <si>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</si>
  <si>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</si>
  <si>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</si>
  <si>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</si>
  <si>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</si>
  <si>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</si>
  <si>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</si>
  <si>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</si>
  <si>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</si>
  <si>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</si>
  <si>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</si>
  <si>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</si>
  <si>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</si>
  <si>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</si>
  <si>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</si>
  <si>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</si>
  <si>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</si>
  <si>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</si>
  <si>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</si>
  <si>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</si>
  <si>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</si>
  <si>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</si>
  <si>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</si>
  <si>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</si>
  <si>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</si>
  <si>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</si>
  <si>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</si>
  <si>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</si>
  <si>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</si>
  <si>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</si>
  <si>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</si>
  <si>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</si>
  <si>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</si>
  <si>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</si>
  <si>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</si>
  <si>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</si>
  <si>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</si>
  <si>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</si>
  <si>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</si>
  <si>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</si>
  <si>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</si>
  <si>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</si>
  <si>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</si>
  <si>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</si>
  <si>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</si>
  <si>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</si>
  <si>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</si>
  <si>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</si>
  <si>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</si>
  <si>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</si>
  <si>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</si>
  <si>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</si>
  <si>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</si>
  <si>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</si>
  <si>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</si>
  <si>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</si>
  <si>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</si>
  <si>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</si>
  <si>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</si>
  <si>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</si>
  <si>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</si>
  <si>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</si>
  <si>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</si>
  <si>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</si>
  <si>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</si>
  <si>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</si>
  <si>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</si>
  <si>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</si>
  <si>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</si>
  <si>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</si>
  <si>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</si>
  <si>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</si>
  <si>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</si>
  <si>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</si>
  <si>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</si>
  <si>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</si>
  <si>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</si>
  <si>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</si>
  <si>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</si>
  <si>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</si>
  <si>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</si>
  <si>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</si>
  <si>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</si>
  <si>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</si>
  <si>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</si>
  <si>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</si>
  <si>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</si>
  <si>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</si>
  <si>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</si>
  <si>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</si>
  <si>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</si>
  <si>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</si>
  <si>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</si>
  <si>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</si>
  <si>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</si>
  <si>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</si>
  <si>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</si>
  <si>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</si>
  <si>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</si>
  <si>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</si>
  <si>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</si>
  <si>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</si>
  <si>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</si>
  <si>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</si>
  <si>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</si>
  <si>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</si>
  <si>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</si>
  <si>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</si>
  <si>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</si>
  <si>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</si>
  <si>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</si>
  <si>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</si>
  <si>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</si>
  <si>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</si>
  <si>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</si>
  <si>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</si>
  <si>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</si>
  <si>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</si>
  <si>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</si>
  <si>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</si>
  <si>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</si>
  <si>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</si>
  <si>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</si>
  <si>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</si>
  <si>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</si>
  <si>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</si>
  <si>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</si>
  <si>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</si>
  <si>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</si>
  <si>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</si>
  <si>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</si>
  <si>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</si>
  <si>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</si>
  <si>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</si>
  <si>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</si>
  <si>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</si>
  <si>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</si>
  <si>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</si>
  <si>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</si>
  <si>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</si>
  <si>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</si>
  <si>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</si>
  <si>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</si>
  <si>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</si>
  <si>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</si>
  <si>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</si>
  <si>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</si>
  <si>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</si>
  <si>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</si>
  <si>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</si>
  <si>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</si>
  <si>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</si>
  <si>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</si>
  <si>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</si>
  <si>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</si>
  <si>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</si>
  <si>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</si>
  <si>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</si>
  <si>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</si>
  <si>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</si>
  <si>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</si>
  <si>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</si>
  <si>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</si>
  <si>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</si>
  <si>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</si>
  <si>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</si>
  <si>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</si>
  <si>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</si>
  <si>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</si>
  <si>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</si>
  <si>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</si>
  <si>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</si>
  <si>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</si>
  <si>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</si>
  <si>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</si>
  <si>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</si>
  <si>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</si>
  <si>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</si>
  <si>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</si>
  <si>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</si>
  <si>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</si>
  <si>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</si>
  <si>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</si>
  <si>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</si>
  <si>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</si>
  <si>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</si>
  <si>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</si>
  <si>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</si>
  <si>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</si>
  <si>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</si>
  <si>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</si>
  <si>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</si>
  <si>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</si>
  <si>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</si>
  <si>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</si>
  <si>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</si>
  <si>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</si>
  <si>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</si>
  <si>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</si>
  <si>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</si>
  <si>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</si>
  <si>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</si>
  <si>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</si>
  <si>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</si>
  <si>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</si>
  <si>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</si>
  <si>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</si>
  <si>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</si>
  <si>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</si>
  <si>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</si>
  <si>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</si>
  <si>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</si>
  <si>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</si>
  <si>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</si>
  <si>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</si>
  <si>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</si>
  <si>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</si>
  <si>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</si>
  <si>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</si>
  <si>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</si>
  <si>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</si>
  <si>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</si>
  <si>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</si>
  <si>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</si>
  <si>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</si>
  <si>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</si>
  <si>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</si>
  <si>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</si>
  <si>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</si>
  <si>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</si>
  <si>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</si>
  <si>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</si>
  <si>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</si>
  <si>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</si>
  <si>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</si>
  <si>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</si>
  <si>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</si>
  <si>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</si>
  <si>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</si>
  <si>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</si>
  <si>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</si>
  <si>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</si>
  <si>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</si>
  <si>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</si>
  <si>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</si>
  <si>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</si>
  <si>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</si>
  <si>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</si>
  <si>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</si>
  <si>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</si>
  <si>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</si>
  <si>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</si>
  <si>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</si>
  <si>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</si>
  <si>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</si>
  <si>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</si>
  <si>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</si>
  <si>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</si>
  <si>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</si>
  <si>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</si>
  <si>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</si>
  <si>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</si>
  <si>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</si>
  <si>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</si>
  <si>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</si>
  <si>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</si>
  <si>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</si>
  <si>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</si>
  <si>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</si>
  <si>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</si>
  <si>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</si>
  <si>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</si>
  <si>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</si>
  <si>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</si>
  <si>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</si>
  <si>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</si>
  <si>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</si>
  <si>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</si>
  <si>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</si>
  <si>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</si>
  <si>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</si>
  <si>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</si>
  <si>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</si>
  <si>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</si>
  <si>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</si>
  <si>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</si>
  <si>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</si>
  <si>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</si>
  <si>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</si>
  <si>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</si>
  <si>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</si>
  <si>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</si>
  <si>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</si>
  <si>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</si>
  <si>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</si>
  <si>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</si>
  <si>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</si>
  <si>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</si>
  <si>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</si>
  <si>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</si>
  <si>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</si>
  <si>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</si>
  <si>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</si>
  <si>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</si>
  <si>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</si>
  <si>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</si>
  <si>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</si>
  <si>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</si>
  <si>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</si>
  <si>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</si>
  <si>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</si>
  <si>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</si>
  <si>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</si>
  <si>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</si>
  <si>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</si>
  <si>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</si>
  <si>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</si>
  <si>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</si>
  <si>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</si>
  <si>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</si>
  <si>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</si>
  <si>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</si>
  <si>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</si>
  <si>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</si>
  <si>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</si>
  <si>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</si>
  <si>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</si>
  <si>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</si>
  <si>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</si>
  <si>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</si>
  <si>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</si>
  <si>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</si>
  <si>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</si>
  <si>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</si>
  <si>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</si>
  <si>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</si>
  <si>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</si>
  <si>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</si>
  <si>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</si>
  <si>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</si>
  <si>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</si>
  <si>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</si>
  <si>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</si>
  <si>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</si>
  <si>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</si>
  <si>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</si>
  <si>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</si>
  <si>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</si>
  <si>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</si>
  <si>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</si>
  <si>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</si>
  <si>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</si>
  <si>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</si>
  <si>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</si>
  <si>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</si>
  <si>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</si>
  <si>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</si>
  <si>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</si>
  <si>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</si>
  <si>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</si>
  <si>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</si>
  <si>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</si>
  <si>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</si>
  <si>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</si>
  <si>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</si>
  <si>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</si>
  <si>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</si>
  <si>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</si>
  <si>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</si>
  <si>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</si>
  <si>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</si>
  <si>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</si>
  <si>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</si>
  <si>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</si>
  <si>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</si>
  <si>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</si>
  <si>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</si>
  <si>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</si>
  <si>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</si>
  <si>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</si>
  <si>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</si>
  <si>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</si>
  <si>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</si>
  <si>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</si>
  <si>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</si>
  <si>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</si>
  <si>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</si>
  <si>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</si>
  <si>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</si>
  <si>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</si>
  <si>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</si>
  <si>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</si>
  <si>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</si>
  <si>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</si>
  <si>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</si>
  <si>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</si>
  <si>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</si>
  <si>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</si>
  <si>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</si>
  <si>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</si>
  <si>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</si>
  <si>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</si>
  <si>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</si>
  <si>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</si>
  <si>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</si>
  <si>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</si>
  <si>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</si>
  <si>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</si>
  <si>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</si>
  <si>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</si>
  <si>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</si>
  <si>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</si>
  <si>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</si>
  <si>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</si>
  <si>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</si>
  <si>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</si>
  <si>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</si>
  <si>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</si>
  <si>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</si>
  <si>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</si>
  <si>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</si>
  <si>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</si>
  <si>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</si>
  <si>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</si>
  <si>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</si>
  <si>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</si>
  <si>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</si>
  <si>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</si>
  <si>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</si>
  <si>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</si>
  <si>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</si>
  <si>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</si>
  <si>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</si>
  <si>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</si>
  <si>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</si>
  <si>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</si>
  <si>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</si>
  <si>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</si>
  <si>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</si>
  <si>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</si>
  <si>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</si>
  <si>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</si>
  <si>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</si>
  <si>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</si>
  <si>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</si>
  <si>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</si>
  <si>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</si>
  <si>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</si>
  <si>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</si>
  <si>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</si>
  <si>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</si>
  <si>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</si>
  <si>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</si>
  <si>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</si>
  <si>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</si>
  <si>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</si>
  <si>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</si>
  <si>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</si>
  <si>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</si>
  <si>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</si>
  <si>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</si>
  <si>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</si>
  <si>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</si>
  <si>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</si>
  <si>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</si>
  <si>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</si>
  <si>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</si>
  <si>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</si>
  <si>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</si>
  <si>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</si>
  <si>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</si>
  <si>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</si>
  <si>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</si>
  <si>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</si>
  <si>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</si>
  <si>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</si>
  <si>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</si>
  <si>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</si>
  <si>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</si>
  <si>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</si>
  <si>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</si>
  <si>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</si>
  <si>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</si>
  <si>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</si>
  <si>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</si>
  <si>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</si>
  <si>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</si>
  <si>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</si>
  <si>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</si>
  <si>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</si>
  <si>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</si>
  <si>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</si>
  <si>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</si>
  <si>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</si>
  <si>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</si>
  <si>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</si>
  <si>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</si>
  <si>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</si>
  <si>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</si>
  <si>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</si>
  <si>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</si>
  <si>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</si>
  <si>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</si>
  <si>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</si>
  <si>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</si>
  <si>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</si>
  <si>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</si>
  <si>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</si>
  <si>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</si>
  <si>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</si>
  <si>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</si>
  <si>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</si>
  <si>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</si>
  <si>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</si>
  <si>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</si>
  <si>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</si>
  <si>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</si>
  <si>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</si>
  <si>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</si>
  <si>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</si>
  <si>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</si>
  <si>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</si>
  <si>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</si>
  <si>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</si>
  <si>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</si>
  <si>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</si>
  <si>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</si>
  <si>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</si>
  <si>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</si>
  <si>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</si>
  <si>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</si>
  <si>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</si>
  <si>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</si>
  <si>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</si>
  <si>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</si>
  <si>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</si>
  <si>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</si>
  <si>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</si>
  <si>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</si>
  <si>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</si>
  <si>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</si>
  <si>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</si>
  <si>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</si>
  <si>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</si>
  <si>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</si>
  <si>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</si>
  <si>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</si>
  <si>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</si>
  <si>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</si>
  <si>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</si>
  <si>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</si>
  <si>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</si>
  <si>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</si>
  <si>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</si>
  <si>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</si>
  <si>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</si>
  <si>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</si>
  <si>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</si>
  <si>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</si>
  <si>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</si>
  <si>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</si>
  <si>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</si>
  <si>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</si>
  <si>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</si>
  <si>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</si>
  <si>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</si>
  <si>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</si>
  <si>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</si>
  <si>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</si>
  <si>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</si>
  <si>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</si>
  <si>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</si>
  <si>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</si>
  <si>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</si>
  <si>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</si>
  <si>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</si>
  <si>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</si>
  <si>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</si>
  <si>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</si>
  <si>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</si>
  <si>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</si>
  <si>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</si>
  <si>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</si>
  <si>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</si>
  <si>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</si>
  <si>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</si>
  <si>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</si>
  <si>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</si>
  <si>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</si>
  <si>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</si>
  <si>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</si>
  <si>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</si>
  <si>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</si>
  <si>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</si>
  <si>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</si>
  <si>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</si>
  <si>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</si>
  <si>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</si>
  <si>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</si>
  <si>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</si>
  <si>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</si>
  <si>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</si>
  <si>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</si>
  <si>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</si>
  <si>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</si>
  <si>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</si>
  <si>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</si>
  <si>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</si>
  <si>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</si>
  <si>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</si>
  <si>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</si>
  <si>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</si>
  <si>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</si>
  <si>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</si>
  <si>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</si>
  <si>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</si>
  <si>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</si>
  <si>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</si>
  <si>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</si>
  <si>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</si>
  <si>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</si>
  <si>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</si>
  <si>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</si>
  <si>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</si>
  <si>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</si>
  <si>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</si>
  <si>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</si>
  <si>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</si>
  <si>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</si>
  <si>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</si>
  <si>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</si>
  <si>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</si>
  <si>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</si>
  <si>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</si>
  <si>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</si>
  <si>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</si>
  <si>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</si>
  <si>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</si>
  <si>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</si>
  <si>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</si>
  <si>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</si>
  <si>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</si>
  <si>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</si>
  <si>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</si>
  <si>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</si>
  <si>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</si>
  <si>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</si>
  <si>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</si>
  <si>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</si>
  <si>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</si>
  <si>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</si>
  <si>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</si>
  <si>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</si>
  <si>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</si>
  <si>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</si>
  <si>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</si>
  <si>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</si>
  <si>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</si>
  <si>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</si>
  <si>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</si>
  <si>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</si>
  <si>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</si>
  <si>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</si>
  <si>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</si>
  <si>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</si>
  <si>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</si>
  <si>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</si>
  <si>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</si>
  <si>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</si>
  <si>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</si>
  <si>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</si>
  <si>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</si>
  <si>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</si>
  <si>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</si>
  <si>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</si>
  <si>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</si>
  <si>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</si>
  <si>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</si>
  <si>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</si>
  <si>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</si>
  <si>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</si>
  <si>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</si>
  <si>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</si>
  <si>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</si>
  <si>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</si>
  <si>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</si>
  <si>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</si>
  <si>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</si>
  <si>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</si>
  <si>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</si>
  <si>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</si>
  <si>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</si>
  <si>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</si>
  <si>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</si>
  <si>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</si>
  <si>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</si>
  <si>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</si>
  <si>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</si>
  <si>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</si>
  <si>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</si>
  <si>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</si>
  <si>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</si>
  <si>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</si>
  <si>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</si>
  <si>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</si>
  <si>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</si>
  <si>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</si>
  <si>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</si>
  <si>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</si>
  <si>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</si>
  <si>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</si>
  <si>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</si>
  <si>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</si>
  <si>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</si>
  <si>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</si>
  <si>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</si>
  <si>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</si>
  <si>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</si>
  <si>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</si>
  <si>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</si>
  <si>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</si>
  <si>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</si>
  <si>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</si>
  <si>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</si>
  <si>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</si>
  <si>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</si>
  <si>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</si>
  <si>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</si>
  <si>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</si>
  <si>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</si>
  <si>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</si>
  <si>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</si>
  <si>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</si>
  <si>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</si>
  <si>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</si>
  <si>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</si>
  <si>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</si>
  <si>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</si>
  <si>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</si>
  <si>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</si>
  <si>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</si>
  <si>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</si>
  <si>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</si>
  <si>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</si>
  <si>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</si>
  <si>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</si>
  <si>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</si>
  <si>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</si>
  <si>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</si>
  <si>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</si>
  <si>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</si>
  <si>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</si>
  <si>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</si>
  <si>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</si>
  <si>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</si>
  <si>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</si>
  <si>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</si>
  <si>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</si>
  <si>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</si>
  <si>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</si>
  <si>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</si>
  <si>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</si>
  <si>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</si>
  <si>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</si>
  <si>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</si>
  <si>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</si>
  <si>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</si>
  <si>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</si>
  <si>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</si>
  <si>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</si>
  <si>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</si>
  <si>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</si>
  <si>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</si>
  <si>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</si>
  <si>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</si>
  <si>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</si>
  <si>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</si>
  <si>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</si>
  <si>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</si>
  <si>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</si>
  <si>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</si>
  <si>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</si>
  <si>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</si>
  <si>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</si>
  <si>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</si>
  <si>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</si>
  <si>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</si>
  <si>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</si>
  <si>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</si>
  <si>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</si>
  <si>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</si>
  <si>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</si>
  <si>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</si>
  <si>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</si>
  <si>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</si>
  <si>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</si>
  <si>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</si>
  <si>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</si>
  <si>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</si>
  <si>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</si>
  <si>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</si>
  <si>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</si>
  <si>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</si>
  <si>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</si>
  <si>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</si>
  <si>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</si>
  <si>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</si>
  <si>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</si>
  <si>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</si>
  <si>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</si>
  <si>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</si>
  <si>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</si>
  <si>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</si>
  <si>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</si>
  <si>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</si>
  <si>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</si>
  <si>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</si>
  <si>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</si>
  <si>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</si>
  <si>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</si>
  <si>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</si>
  <si>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</si>
  <si>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</si>
  <si>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</si>
  <si>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</si>
  <si>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</si>
  <si>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</si>
  <si>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</si>
  <si>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</si>
  <si>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</si>
  <si>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</si>
  <si>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</si>
  <si>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</si>
  <si>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</si>
  <si>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</si>
  <si>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</si>
  <si>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</si>
  <si>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</si>
  <si>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</si>
  <si>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</si>
  <si>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</si>
  <si>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</si>
  <si>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</si>
  <si>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</si>
  <si>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</si>
  <si>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</si>
  <si>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</si>
  <si>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</si>
  <si>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</si>
  <si>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</si>
  <si>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</si>
  <si>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</si>
  <si>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</si>
  <si>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</si>
  <si>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</si>
  <si>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</si>
  <si>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</si>
  <si>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</si>
  <si>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</si>
  <si>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</si>
  <si>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</si>
  <si>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</si>
  <si>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</si>
  <si>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</si>
  <si>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</si>
  <si>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</si>
  <si>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</si>
  <si>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</si>
  <si>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</si>
  <si>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</si>
  <si>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</si>
  <si>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</si>
  <si>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</si>
  <si>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</si>
  <si>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</si>
  <si>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</si>
  <si>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</si>
  <si>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</si>
  <si>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</si>
  <si>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</si>
  <si>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</si>
  <si>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</si>
  <si>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</si>
  <si>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</si>
  <si>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</si>
  <si>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</si>
  <si>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</si>
  <si>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</si>
  <si>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</si>
  <si>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</si>
  <si>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</si>
  <si>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</si>
  <si>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</si>
  <si>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</si>
  <si>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</si>
  <si>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</si>
  <si>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</si>
  <si>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</si>
  <si>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</si>
  <si>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</si>
  <si>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</si>
  <si>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</si>
  <si>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</si>
  <si>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</si>
  <si>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</si>
  <si>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</si>
  <si>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</si>
  <si>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</si>
  <si>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</si>
  <si>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</si>
  <si>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</si>
  <si>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</si>
  <si>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</si>
  <si>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</si>
  <si>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</si>
  <si>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</si>
  <si>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</si>
  <si>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</si>
  <si>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</si>
  <si>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</si>
  <si>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</si>
  <si>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</si>
  <si>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</si>
  <si>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</si>
  <si>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</si>
  <si>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</si>
  <si>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</si>
  <si>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</si>
  <si>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</si>
  <si>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</si>
  <si>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</si>
  <si>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</si>
  <si>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</si>
  <si>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</si>
  <si>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</si>
  <si>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</si>
  <si>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</si>
  <si>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</si>
  <si>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</si>
  <si>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</si>
  <si>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</si>
  <si>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</si>
  <si>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</si>
  <si>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</si>
  <si>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</si>
  <si>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</si>
  <si>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</si>
  <si>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</si>
  <si>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</si>
  <si>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</si>
  <si>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</si>
  <si>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</si>
  <si>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</si>
  <si>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</si>
  <si>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</si>
  <si>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</si>
  <si>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</si>
  <si>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</si>
  <si>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</si>
  <si>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</si>
  <si>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</si>
  <si>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</si>
  <si>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</si>
  <si>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</si>
  <si>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</si>
  <si>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</si>
  <si>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</si>
  <si>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</si>
  <si>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</si>
  <si>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</si>
  <si>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</si>
  <si>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</si>
  <si>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</si>
  <si>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</si>
  <si>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</si>
  <si>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</si>
  <si>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</si>
  <si>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</si>
  <si>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</si>
  <si>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</si>
  <si>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</si>
  <si>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</si>
  <si>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</si>
  <si>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</si>
  <si>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</si>
  <si>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</si>
  <si>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</si>
  <si>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</si>
  <si>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</si>
  <si>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</si>
  <si>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</si>
  <si>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</si>
  <si>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</si>
  <si>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</si>
  <si>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</si>
  <si>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</si>
  <si>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</si>
  <si>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</si>
  <si>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</si>
  <si>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</si>
  <si>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</si>
  <si>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</si>
  <si>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</si>
  <si>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</si>
  <si>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</si>
  <si>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</si>
  <si>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</si>
  <si>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</si>
  <si>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</si>
  <si>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</si>
  <si>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</si>
  <si>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</si>
  <si>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</si>
  <si>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</si>
  <si>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</si>
  <si>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</si>
  <si>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</si>
  <si>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</si>
  <si>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</si>
  <si>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</si>
  <si>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</si>
  <si>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</si>
  <si>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</si>
  <si>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</si>
  <si>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</si>
  <si>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</si>
  <si>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</si>
  <si>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</si>
  <si>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</si>
  <si>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</si>
  <si>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</si>
  <si>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</si>
  <si>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</si>
  <si>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</si>
  <si>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</si>
  <si>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</si>
  <si>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</si>
  <si>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</si>
  <si>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</si>
  <si>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</si>
  <si>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</si>
  <si>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</si>
  <si>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</si>
  <si>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</si>
  <si>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</si>
  <si>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</si>
  <si>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</si>
  <si>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</si>
  <si>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</si>
  <si>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</si>
  <si>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</si>
  <si>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</si>
  <si>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</si>
  <si>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</si>
  <si>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</si>
  <si>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</si>
  <si>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</si>
  <si>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</si>
  <si>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</si>
  <si>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</si>
  <si>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</si>
  <si>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</si>
  <si>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</si>
  <si>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</si>
  <si>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</si>
  <si>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</si>
  <si>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</si>
  <si>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</si>
  <si>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</si>
  <si>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</si>
  <si>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</si>
  <si>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</si>
  <si>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</si>
  <si>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</si>
  <si>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</si>
  <si>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</si>
  <si>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</si>
  <si>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</si>
  <si>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</si>
  <si>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</si>
  <si>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</si>
  <si>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</si>
  <si>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</si>
  <si>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</si>
  <si>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</si>
  <si>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</si>
  <si>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</si>
  <si>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</si>
  <si>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</si>
  <si>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</si>
  <si>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</si>
  <si>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</si>
  <si>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</si>
  <si>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</si>
  <si>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</si>
  <si>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</si>
  <si>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</si>
  <si>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</si>
  <si>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</si>
  <si>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</si>
  <si>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</si>
  <si>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</si>
  <si>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</si>
  <si>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</si>
  <si>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</si>
  <si>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</si>
  <si>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</si>
  <si>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</si>
  <si>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</si>
  <si>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</si>
  <si>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</si>
  <si>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</si>
  <si>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</si>
  <si>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</si>
  <si>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</si>
  <si>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</si>
  <si>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</si>
  <si>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</si>
  <si>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</si>
  <si>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</si>
  <si>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</si>
  <si>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</si>
  <si>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</si>
  <si>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</si>
  <si>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</si>
  <si>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</si>
  <si>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</si>
  <si>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</si>
  <si>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</si>
  <si>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</si>
  <si>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</si>
  <si>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</si>
  <si>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</si>
  <si>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</si>
  <si>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</si>
  <si>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</si>
  <si>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</si>
  <si>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</si>
  <si>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</si>
  <si>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</si>
  <si>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</si>
  <si>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</si>
  <si>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</si>
  <si>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</si>
  <si>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</si>
  <si>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</si>
  <si>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</si>
  <si>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</si>
  <si>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</si>
  <si>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</si>
  <si>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</si>
  <si>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</si>
  <si>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</si>
  <si>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</si>
  <si>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</si>
  <si>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</si>
  <si>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</si>
  <si>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</si>
  <si>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</si>
  <si>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</si>
  <si>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</si>
  <si>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</si>
  <si>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</si>
  <si>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</si>
  <si>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</si>
  <si>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</si>
  <si>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</si>
  <si>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</si>
  <si>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</si>
  <si>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</si>
  <si>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</si>
  <si>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</si>
  <si>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</si>
  <si>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</si>
  <si>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</si>
  <si>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</si>
  <si>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</si>
  <si>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</si>
  <si>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</si>
  <si>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</si>
  <si>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</si>
  <si>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</si>
  <si>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</si>
  <si>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</si>
  <si>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</si>
  <si>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</si>
  <si>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</si>
  <si>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</si>
  <si>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</si>
  <si>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</si>
  <si>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</si>
  <si>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</si>
  <si>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</si>
  <si>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</si>
  <si>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</si>
  <si>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</si>
  <si>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</si>
  <si>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</si>
  <si>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</si>
  <si>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</si>
  <si>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</si>
  <si>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</si>
  <si>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</si>
  <si>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</si>
  <si>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</si>
  <si>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</si>
  <si>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</si>
  <si>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</si>
  <si>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</si>
  <si>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</si>
  <si>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</si>
  <si>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</si>
  <si>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</si>
  <si>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</si>
  <si>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</si>
  <si>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</si>
  <si>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</si>
  <si>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</si>
  <si>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</si>
  <si>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</si>
  <si>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</si>
  <si>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</si>
  <si>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</si>
  <si>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</si>
  <si>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</si>
  <si>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</si>
  <si>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</si>
  <si>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</si>
  <si>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</si>
  <si>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</si>
  <si>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</si>
  <si>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</si>
  <si>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</si>
  <si>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</si>
  <si>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</si>
  <si>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</si>
  <si>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</si>
  <si>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</si>
  <si>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</si>
  <si>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</si>
  <si>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</si>
  <si>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</si>
  <si>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</si>
  <si>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</si>
  <si>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</si>
  <si>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</si>
  <si>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</si>
  <si>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</si>
  <si>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</si>
  <si>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</si>
  <si>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</si>
  <si>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</si>
  <si>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</si>
  <si>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</si>
  <si>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</si>
  <si>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</si>
  <si>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</si>
  <si>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</si>
  <si>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</si>
  <si>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</si>
  <si>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</si>
  <si>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</si>
  <si>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</si>
  <si>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</si>
  <si>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</si>
  <si>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</si>
  <si>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</si>
  <si>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</si>
  <si>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</si>
  <si>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</si>
  <si>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</si>
  <si>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</si>
  <si>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</si>
  <si>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</si>
  <si>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</si>
  <si>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</si>
  <si>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</si>
  <si>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</si>
  <si>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</si>
  <si>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</si>
  <si>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</si>
  <si>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</si>
  <si>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</si>
  <si>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</si>
  <si>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</si>
  <si>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</si>
  <si>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</si>
  <si>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</si>
  <si>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</si>
  <si>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</si>
  <si>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</si>
  <si>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</si>
  <si>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</si>
  <si>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</si>
  <si>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</si>
  <si>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</si>
  <si>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</si>
  <si>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</si>
  <si>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</si>
  <si>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</si>
  <si>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</si>
  <si>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</si>
  <si>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</si>
  <si>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</si>
  <si>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</si>
  <si>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</si>
  <si>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</si>
  <si>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</si>
  <si>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</si>
  <si>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</si>
  <si>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</si>
  <si>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</si>
  <si>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</si>
  <si>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</si>
  <si>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</si>
  <si>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</si>
  <si>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</si>
  <si>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</si>
  <si>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</si>
  <si>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</si>
  <si>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</si>
  <si>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</si>
  <si>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</si>
  <si>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</si>
  <si>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</si>
  <si>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</si>
  <si>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</si>
  <si>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</si>
  <si>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</si>
  <si>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</si>
  <si>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</si>
  <si>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</si>
  <si>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</si>
  <si>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</si>
  <si>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</si>
  <si>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</si>
  <si>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</si>
  <si>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</si>
  <si>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</si>
  <si>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</si>
  <si>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</si>
  <si>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</si>
  <si>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</si>
  <si>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</si>
  <si>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</si>
  <si>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</si>
  <si>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</si>
  <si>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</si>
  <si>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</si>
  <si>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</si>
  <si>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</si>
  <si>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</si>
  <si>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</si>
  <si>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</si>
  <si>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</si>
  <si>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</si>
  <si>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</si>
  <si>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</si>
  <si>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</si>
  <si>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</si>
  <si>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</si>
  <si>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</si>
  <si>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</si>
  <si>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</si>
  <si>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</si>
  <si>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</si>
  <si>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</si>
  <si>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</si>
  <si>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</si>
  <si>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</si>
  <si>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</si>
  <si>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</si>
  <si>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</si>
  <si>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</si>
  <si>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</si>
  <si>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</si>
  <si>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</si>
  <si>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</si>
  <si>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</si>
  <si>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</si>
  <si>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</si>
  <si>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</si>
  <si>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</si>
  <si>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</si>
  <si>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</si>
  <si>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</si>
  <si>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</si>
  <si>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</si>
  <si>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</si>
  <si>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</si>
  <si>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</si>
  <si>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</si>
  <si>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</si>
  <si>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</si>
  <si>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</si>
  <si>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</si>
  <si>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</si>
  <si>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</si>
  <si>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</si>
  <si>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</si>
  <si>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</si>
  <si>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</si>
  <si>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</si>
  <si>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</si>
  <si>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</si>
  <si>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</si>
  <si>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</si>
  <si>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</si>
  <si>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</si>
  <si>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</si>
  <si>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</si>
  <si>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</si>
  <si>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</si>
  <si>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</si>
  <si>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</si>
  <si>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</si>
  <si>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</si>
  <si>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</si>
  <si>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</si>
  <si>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</si>
  <si>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</si>
  <si>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</si>
  <si>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</si>
  <si>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</si>
  <si>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</si>
  <si>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</si>
  <si>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</si>
  <si>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</si>
  <si>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</si>
  <si>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</si>
  <si>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</si>
  <si>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</si>
  <si>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</si>
  <si>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</si>
  <si>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</si>
  <si>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</si>
  <si>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</si>
  <si>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</si>
  <si>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</si>
  <si>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</si>
  <si>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</si>
  <si>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</si>
  <si>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</si>
  <si>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</si>
  <si>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</si>
  <si>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</si>
  <si>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</si>
  <si>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</si>
  <si>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</si>
  <si>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</si>
  <si>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</si>
  <si>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</si>
  <si>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</si>
  <si>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</si>
  <si>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</si>
  <si>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</si>
  <si>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</si>
  <si>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</si>
  <si>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</si>
  <si>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</si>
  <si>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</si>
  <si>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</si>
  <si>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</si>
  <si>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</si>
  <si>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</si>
  <si>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</si>
  <si>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</si>
  <si>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</si>
  <si>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</si>
  <si>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</si>
  <si>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</si>
  <si>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</si>
  <si>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</si>
  <si>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</si>
  <si>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</si>
  <si>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</si>
  <si>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</si>
  <si>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</si>
  <si>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</si>
  <si>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</si>
  <si>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</si>
  <si>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</si>
  <si>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</si>
  <si>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</si>
  <si>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</si>
  <si>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</si>
  <si>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</si>
  <si>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</si>
  <si>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</si>
  <si>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</si>
  <si>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</si>
  <si>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</si>
  <si>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</si>
  <si>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</si>
  <si>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</si>
  <si>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</si>
  <si>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</si>
  <si>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</si>
  <si>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</si>
  <si>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</si>
  <si>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</si>
  <si>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</si>
  <si>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</si>
  <si>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</si>
  <si>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</si>
  <si>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</si>
  <si>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</si>
  <si>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</si>
  <si>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</si>
  <si>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</si>
  <si>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</si>
  <si>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</si>
  <si>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</si>
  <si>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</si>
  <si>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</si>
  <si>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</si>
  <si>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</si>
  <si>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</si>
  <si>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</si>
  <si>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</si>
  <si>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</si>
  <si>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</si>
  <si>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</si>
  <si>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</si>
  <si>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</si>
  <si>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</si>
  <si>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</si>
  <si>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</si>
  <si>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</si>
  <si>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</si>
  <si>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</si>
  <si>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</si>
  <si>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</si>
  <si>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</si>
  <si>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</si>
  <si>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</si>
  <si>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</si>
  <si>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</si>
  <si>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</si>
  <si>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</si>
  <si>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</si>
  <si>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</si>
  <si>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</si>
  <si>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</si>
  <si>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</si>
  <si>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</si>
  <si>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</si>
  <si>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</si>
  <si>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</si>
  <si>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</si>
  <si>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</si>
  <si>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</si>
  <si>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</si>
  <si>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</si>
  <si>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</si>
  <si>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</si>
  <si>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</si>
  <si>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</si>
  <si>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</si>
  <si>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</si>
  <si>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</si>
  <si>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</si>
  <si>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</si>
  <si>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</si>
  <si>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</si>
  <si>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</si>
  <si>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</si>
  <si>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</si>
  <si>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</si>
  <si>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</si>
  <si>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</si>
  <si>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</si>
  <si>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</si>
  <si>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</si>
  <si>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</si>
  <si>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</si>
  <si>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</si>
  <si>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</si>
  <si>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</si>
  <si>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</si>
  <si>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</si>
  <si>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</si>
  <si>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</si>
  <si>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</si>
  <si>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</si>
  <si>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</si>
  <si>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</si>
  <si>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</si>
  <si>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</si>
  <si>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</si>
  <si>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</si>
  <si>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</si>
  <si>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</si>
  <si>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</si>
  <si>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</si>
  <si>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</si>
  <si>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</si>
  <si>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</si>
  <si>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</si>
  <si>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</si>
  <si>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</si>
  <si>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</si>
  <si>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</si>
  <si>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</si>
  <si>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</si>
  <si>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</si>
  <si>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</si>
  <si>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</si>
  <si>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</si>
  <si>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</si>
  <si>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</si>
  <si>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</si>
  <si>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</si>
  <si>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</si>
  <si>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</si>
  <si>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</si>
  <si>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</si>
  <si>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</si>
  <si>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</si>
  <si>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</si>
  <si>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</si>
  <si>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</si>
  <si>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</si>
  <si>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</si>
  <si>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</si>
  <si>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</si>
  <si>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</si>
  <si>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</si>
  <si>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</si>
  <si>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</si>
  <si>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</si>
  <si>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</si>
  <si>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</si>
  <si>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</si>
  <si>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</si>
  <si>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</si>
  <si>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</si>
  <si>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</si>
  <si>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</si>
  <si>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</si>
  <si>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</si>
  <si>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</si>
  <si>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</si>
  <si>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</si>
  <si>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</si>
  <si>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</si>
  <si>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</si>
  <si>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</si>
  <si>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</si>
  <si>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</si>
  <si>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</si>
  <si>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</si>
  <si>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</si>
  <si>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</si>
  <si>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</si>
  <si>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</si>
  <si>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</si>
  <si>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</si>
  <si>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</si>
  <si>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</si>
  <si>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</si>
  <si>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</si>
  <si>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</si>
  <si>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</si>
  <si>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</si>
  <si>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</si>
  <si>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</si>
  <si>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</si>
  <si>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</si>
  <si>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</si>
  <si>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</si>
  <si>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</si>
  <si>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</si>
  <si>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</si>
  <si>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</si>
  <si>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</si>
  <si>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</si>
  <si>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</si>
  <si>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</si>
  <si>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</si>
  <si>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</si>
  <si>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</si>
  <si>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</si>
  <si>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</si>
  <si>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</si>
  <si>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</si>
  <si>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</si>
  <si>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</si>
  <si>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</si>
  <si>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</si>
  <si>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</si>
  <si>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</si>
  <si>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</si>
  <si>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</si>
  <si>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</si>
  <si>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</si>
  <si>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</si>
  <si>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</si>
  <si>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</si>
  <si>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</si>
  <si>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</si>
  <si>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</si>
  <si>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</si>
  <si>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</si>
  <si>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</si>
  <si>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</si>
  <si>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</si>
  <si>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</si>
  <si>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</si>
  <si>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</si>
  <si>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</si>
  <si>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</si>
  <si>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</si>
  <si>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</si>
  <si>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</si>
  <si>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</si>
  <si>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</si>
  <si>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</si>
  <si>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</si>
  <si>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</si>
  <si>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</si>
  <si>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</si>
  <si>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</si>
  <si>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</si>
  <si>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</si>
  <si>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</si>
  <si>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</si>
  <si>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</si>
  <si>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</si>
  <si>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</si>
  <si>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</si>
  <si>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</si>
  <si>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</si>
  <si>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</si>
  <si>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</si>
  <si>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</si>
  <si>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</si>
  <si>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</si>
  <si>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</si>
  <si>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</si>
  <si>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</si>
  <si>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</si>
  <si>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</si>
  <si>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</si>
  <si>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</si>
  <si>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</si>
  <si>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</si>
  <si>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</si>
  <si>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</si>
  <si>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</si>
  <si>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</si>
  <si>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</si>
  <si>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</si>
  <si>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</si>
  <si>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</si>
  <si>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</si>
  <si>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</si>
  <si>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</si>
  <si>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</si>
  <si>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</si>
  <si>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</si>
  <si>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</si>
  <si>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</si>
  <si>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</si>
  <si>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</si>
  <si>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</si>
  <si>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</si>
  <si>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</si>
  <si>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</si>
  <si>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</si>
  <si>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</si>
  <si>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</si>
  <si>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</si>
  <si>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</si>
  <si>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</si>
  <si>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</si>
  <si>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</si>
  <si>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</si>
  <si>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</si>
  <si>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</si>
  <si>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</si>
  <si>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</si>
  <si>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</si>
  <si>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</si>
  <si>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</si>
  <si>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</si>
  <si>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</si>
  <si>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</si>
  <si>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</si>
  <si>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</si>
  <si>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</si>
  <si>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</si>
  <si>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</si>
  <si>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</si>
  <si>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</si>
  <si>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</si>
  <si>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</si>
  <si>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</si>
  <si>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</si>
  <si>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</si>
  <si>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</si>
  <si>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</si>
  <si>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</si>
  <si>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</si>
  <si>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</si>
  <si>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</si>
  <si>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</si>
  <si>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</si>
  <si>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</si>
  <si>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</si>
  <si>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</si>
  <si>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</si>
  <si>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</si>
  <si>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</si>
  <si>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</si>
  <si>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</si>
  <si>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</si>
  <si>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</si>
  <si>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</si>
  <si>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</si>
  <si>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</si>
  <si>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</si>
  <si>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</si>
  <si>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</si>
  <si>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</si>
  <si>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</si>
  <si>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</si>
  <si>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</si>
  <si>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</si>
  <si>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</si>
  <si>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</si>
  <si>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</si>
  <si>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</si>
  <si>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</si>
  <si>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</si>
  <si>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</si>
  <si>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</si>
  <si>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</si>
  <si>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</si>
  <si>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</si>
  <si>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</si>
  <si>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</si>
  <si>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</si>
  <si>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</si>
  <si>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</si>
  <si>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</si>
  <si>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</si>
  <si>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</si>
  <si>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</si>
  <si>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</si>
  <si>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</si>
  <si>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</si>
  <si>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</si>
  <si>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</si>
  <si>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</si>
  <si>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</si>
  <si>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</si>
  <si>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</si>
  <si>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</si>
  <si>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</si>
  <si>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</si>
  <si>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</si>
  <si>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</si>
  <si>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</si>
  <si>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</si>
  <si>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</si>
  <si>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</si>
  <si>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</si>
  <si>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</si>
  <si>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</si>
  <si>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</si>
  <si>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</si>
  <si>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</si>
  <si>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</si>
  <si>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</si>
  <si>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</si>
  <si>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</si>
  <si>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</si>
  <si>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</si>
  <si>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</si>
  <si>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</si>
  <si>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</si>
  <si>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</si>
  <si>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</si>
  <si>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</si>
  <si>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</si>
  <si>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</si>
  <si>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</si>
  <si>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</si>
  <si>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</si>
  <si>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</si>
  <si>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</si>
  <si>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</si>
  <si>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</si>
  <si>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</si>
  <si>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</si>
  <si>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</si>
  <si>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</si>
  <si>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</si>
  <si>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</si>
  <si>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</si>
  <si>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</si>
  <si>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</si>
  <si>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</si>
  <si>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</si>
  <si>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</si>
  <si>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</si>
  <si>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</si>
  <si>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</si>
  <si>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</si>
  <si>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</si>
  <si>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</si>
  <si>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</si>
  <si>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</si>
  <si>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</si>
  <si>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</si>
  <si>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</si>
  <si>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</si>
  <si>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</si>
  <si>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</si>
  <si>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</si>
  <si>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</si>
  <si>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</si>
  <si>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</si>
  <si>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</si>
  <si>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</si>
  <si>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</si>
  <si>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</si>
  <si>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</si>
  <si>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</si>
  <si>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</si>
  <si>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</si>
  <si>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</si>
  <si>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</si>
  <si>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</si>
  <si>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</si>
  <si>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</si>
  <si>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</si>
  <si>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</si>
  <si>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</si>
  <si>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</si>
  <si>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</si>
  <si>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</si>
  <si>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</si>
  <si>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</si>
  <si>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</si>
  <si>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</si>
  <si>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</si>
  <si>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</si>
  <si>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</si>
  <si>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</si>
  <si>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</si>
  <si>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</si>
  <si>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</si>
  <si>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</si>
  <si>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</si>
  <si>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</si>
  <si>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</si>
  <si>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</si>
  <si>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</si>
  <si>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</si>
  <si>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</si>
  <si>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</si>
  <si>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</si>
  <si>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</si>
  <si>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</si>
  <si>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</si>
  <si>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</si>
  <si>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</si>
  <si>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</si>
  <si>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</si>
  <si>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</si>
  <si>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</si>
  <si>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</si>
  <si>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</si>
  <si>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</si>
  <si>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</si>
  <si>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</si>
  <si>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</si>
  <si>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</si>
  <si>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</si>
  <si>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</si>
  <si>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</si>
  <si>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</si>
  <si>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</si>
  <si>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</si>
  <si>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</si>
  <si>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</si>
  <si>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</si>
  <si>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</si>
  <si>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</si>
  <si>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</si>
  <si>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</si>
  <si>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</si>
  <si>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</si>
  <si>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</si>
  <si>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</si>
  <si>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</si>
  <si>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</si>
  <si>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</si>
  <si>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</si>
  <si>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</si>
  <si>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</si>
  <si>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</si>
  <si>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</si>
  <si>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</si>
  <si>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</si>
  <si>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</si>
  <si>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</si>
  <si>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</si>
  <si>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</si>
  <si>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</si>
  <si>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</si>
  <si>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</si>
  <si>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</si>
  <si>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</si>
  <si>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</si>
  <si>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</si>
  <si>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</si>
  <si>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</si>
  <si>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</si>
  <si>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</si>
  <si>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</si>
  <si>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</si>
  <si>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</si>
  <si>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</si>
  <si>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</si>
  <si>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</si>
  <si>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</si>
  <si>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</si>
  <si>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</si>
  <si>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</si>
  <si>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</si>
  <si>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</si>
  <si>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</si>
  <si>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</si>
  <si>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</si>
  <si>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</si>
  <si>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</si>
  <si>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</si>
  <si>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</si>
  <si>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</si>
  <si>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</si>
  <si>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</si>
  <si>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</si>
  <si>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</si>
  <si>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</si>
  <si>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</si>
  <si>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</si>
  <si>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</si>
  <si>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</si>
  <si>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</si>
  <si>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</si>
  <si>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</si>
  <si>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</si>
  <si>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</si>
  <si>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</si>
  <si>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</si>
  <si>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</si>
  <si>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</si>
  <si>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</si>
  <si>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</si>
  <si>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</si>
  <si>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</si>
  <si>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</si>
  <si>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</si>
  <si>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</si>
  <si>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</si>
  <si>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</si>
  <si>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</si>
  <si>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</si>
  <si>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</si>
  <si>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</si>
  <si>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</si>
  <si>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</si>
  <si>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</si>
  <si>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</si>
  <si>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</si>
  <si>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</si>
  <si>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</si>
  <si>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</si>
  <si>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</si>
  <si>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</si>
  <si>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</si>
  <si>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</si>
  <si>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</si>
  <si>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</si>
  <si>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</si>
  <si>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</si>
  <si>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</si>
  <si>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</si>
  <si>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</si>
  <si>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</si>
  <si>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</si>
  <si>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</si>
  <si>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</si>
  <si>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</si>
  <si>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</si>
  <si>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</si>
  <si>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</si>
  <si>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</si>
  <si>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</si>
  <si>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</si>
  <si>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</si>
  <si>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</si>
  <si>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</si>
  <si>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</si>
  <si>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</si>
  <si>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</si>
  <si>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</si>
  <si>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</si>
  <si>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</si>
  <si>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</si>
  <si>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</si>
  <si>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</si>
  <si>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</si>
  <si>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</si>
  <si>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</si>
  <si>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</si>
  <si>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</si>
  <si>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</si>
  <si>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</si>
  <si>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</si>
  <si>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</si>
  <si>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</si>
  <si>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</si>
  <si>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</si>
  <si>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</si>
  <si>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</si>
  <si>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</si>
  <si>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</si>
  <si>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</si>
  <si>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</si>
  <si>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</si>
  <si>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</si>
  <si>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</si>
  <si>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</si>
  <si>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</si>
  <si>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</si>
  <si>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</si>
  <si>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</si>
  <si>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</si>
  <si>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</si>
  <si>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</si>
  <si>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</si>
  <si>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</si>
  <si>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</si>
  <si>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</si>
  <si>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</si>
  <si>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</si>
  <si>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</si>
  <si>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</si>
  <si>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</si>
  <si>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</si>
  <si>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</si>
  <si>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</si>
  <si>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</si>
  <si>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</si>
  <si>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</si>
  <si>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</si>
  <si>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</si>
  <si>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</si>
  <si>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</si>
  <si>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</si>
  <si>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</si>
  <si>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</si>
  <si>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</si>
  <si>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</si>
  <si>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</si>
  <si>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</si>
  <si>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</si>
  <si>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</si>
  <si>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</si>
  <si>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</si>
  <si>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</si>
  <si>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</si>
  <si>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</si>
  <si>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</si>
  <si>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</si>
  <si>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</si>
  <si>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</si>
  <si>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</si>
  <si>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</si>
  <si>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</si>
  <si>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</si>
  <si>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</si>
  <si>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</si>
  <si>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</si>
  <si>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</si>
  <si>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</si>
  <si>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</si>
  <si>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</si>
  <si>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</si>
  <si>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</si>
  <si>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</si>
  <si>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</si>
  <si>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</si>
  <si>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</si>
  <si>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</si>
  <si>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</si>
  <si>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</si>
  <si>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</si>
  <si>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</si>
  <si>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</si>
  <si>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</si>
  <si>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</si>
  <si>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</si>
  <si>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</si>
  <si>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</si>
  <si>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</si>
  <si>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</si>
  <si>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</si>
  <si>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</si>
  <si>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</si>
  <si>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</si>
  <si>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</si>
  <si>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</si>
  <si>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</si>
  <si>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</si>
  <si>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</si>
  <si>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</si>
  <si>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</si>
  <si>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</si>
  <si>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</si>
  <si>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</si>
  <si>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</si>
  <si>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</si>
  <si>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</si>
  <si>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</si>
  <si>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</si>
  <si>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</si>
  <si>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</si>
  <si>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</si>
  <si>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</si>
  <si>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</si>
  <si>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</si>
  <si>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</si>
  <si>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</si>
  <si>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</si>
  <si>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</si>
  <si>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</si>
  <si>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</si>
  <si>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</si>
  <si>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</si>
  <si>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</si>
  <si>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</si>
  <si>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</si>
  <si>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</si>
  <si>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</si>
  <si>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</si>
  <si>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</si>
  <si>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</si>
  <si>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</si>
  <si>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</si>
  <si>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</si>
  <si>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</si>
  <si>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</si>
  <si>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</si>
  <si>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</si>
  <si>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</si>
  <si>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</si>
  <si>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</si>
  <si>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</si>
  <si>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</si>
  <si>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</si>
  <si>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</si>
  <si>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</si>
  <si>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</si>
  <si>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</si>
  <si>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</si>
  <si>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</si>
  <si>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</si>
  <si>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</si>
  <si>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</si>
  <si>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</si>
  <si>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</si>
  <si>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</si>
  <si>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</si>
  <si>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</si>
  <si>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</si>
  <si>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</si>
  <si>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</si>
  <si>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</si>
  <si>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</si>
  <si>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</si>
  <si>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</si>
  <si>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</si>
  <si>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</si>
  <si>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</si>
  <si>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</si>
  <si>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</si>
  <si>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</si>
  <si>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</si>
  <si>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</si>
  <si>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</si>
  <si>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</si>
  <si>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</si>
  <si>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</si>
  <si>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</si>
  <si>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</si>
  <si>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</si>
  <si>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</si>
  <si>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</si>
  <si>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</si>
  <si>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</si>
  <si>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</si>
  <si>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</si>
  <si>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</si>
  <si>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</si>
  <si>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</si>
  <si>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</si>
  <si>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</si>
  <si>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</si>
  <si>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</si>
  <si>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</si>
  <si>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</si>
  <si>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</si>
  <si>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</si>
  <si>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</si>
  <si>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</si>
  <si>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</si>
  <si>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</si>
  <si>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</si>
  <si>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</si>
  <si>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</si>
  <si>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</si>
  <si>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</si>
  <si>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</si>
  <si>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</si>
  <si>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</si>
  <si>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</si>
  <si>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</si>
  <si>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</si>
  <si>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</si>
  <si>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</si>
  <si>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</si>
  <si>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</si>
  <si>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</si>
  <si>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</si>
  <si>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</si>
  <si>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</si>
  <si>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</si>
  <si>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</si>
  <si>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</si>
  <si>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</si>
  <si>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</si>
  <si>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</si>
  <si>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</si>
  <si>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</si>
  <si>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</si>
  <si>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</si>
  <si>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</si>
  <si>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</si>
  <si>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</si>
  <si>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</si>
  <si>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</si>
  <si>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</si>
  <si>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</si>
  <si>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</si>
  <si>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</si>
  <si>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</si>
  <si>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</si>
  <si>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</si>
  <si>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</si>
  <si>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</si>
  <si>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</si>
  <si>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</si>
  <si>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</si>
  <si>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</si>
  <si>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</si>
  <si>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</si>
  <si>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</si>
  <si>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</si>
  <si>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</si>
  <si>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</si>
  <si>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</si>
  <si>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</si>
  <si>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</si>
  <si>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</si>
  <si>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</si>
  <si>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</si>
  <si>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</si>
  <si>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</si>
  <si>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</si>
  <si>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</si>
  <si>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</si>
  <si>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</si>
  <si>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</si>
  <si>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</si>
  <si>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</si>
  <si>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</si>
  <si>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</si>
  <si>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</si>
  <si>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</si>
  <si>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</si>
  <si>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</si>
  <si>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</si>
  <si>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</si>
  <si>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</si>
  <si>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</si>
  <si>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</si>
  <si>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</si>
  <si>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</si>
  <si>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</si>
  <si>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</si>
  <si>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</si>
  <si>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</si>
  <si>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</si>
  <si>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</si>
  <si>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</si>
  <si>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</si>
  <si>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</si>
  <si>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</si>
  <si>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</si>
  <si>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</si>
  <si>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</si>
  <si>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</si>
  <si>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</si>
  <si>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</si>
  <si>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</si>
  <si>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</si>
  <si>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</si>
  <si>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</si>
  <si>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</si>
  <si>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</si>
  <si>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</si>
  <si>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</si>
  <si>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</si>
  <si>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</si>
  <si>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</si>
  <si>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</si>
  <si>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</si>
  <si>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</si>
  <si>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</si>
  <si>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</si>
  <si>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</si>
  <si>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</si>
  <si>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</si>
  <si>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</si>
  <si>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</si>
  <si>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</si>
  <si>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</si>
  <si>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</si>
  <si>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</si>
  <si>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</si>
  <si>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</si>
  <si>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</si>
  <si>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</si>
  <si>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</si>
  <si>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</si>
  <si>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</si>
  <si>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</si>
  <si>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</si>
  <si>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</si>
  <si>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</si>
  <si>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</si>
  <si>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</si>
  <si>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</si>
  <si>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</si>
  <si>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</si>
  <si>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</si>
  <si>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</si>
  <si>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</si>
  <si>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</si>
  <si>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</si>
  <si>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</si>
  <si>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</si>
  <si>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</si>
  <si>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</si>
  <si>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</si>
  <si>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</si>
  <si>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</si>
  <si>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</si>
  <si>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</si>
  <si>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</si>
  <si>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</si>
  <si>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</si>
  <si>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</si>
  <si>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</si>
  <si>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</si>
  <si>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</si>
  <si>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</si>
  <si>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</si>
  <si>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</si>
  <si>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</si>
  <si>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</si>
  <si>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</si>
  <si>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</si>
  <si>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</si>
  <si>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</si>
  <si>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</si>
  <si>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</si>
  <si>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</si>
  <si>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</si>
  <si>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</si>
  <si>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</si>
  <si>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</si>
  <si>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</si>
  <si>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</si>
  <si>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</si>
  <si>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</si>
  <si>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</si>
  <si>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</si>
  <si>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</si>
  <si>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</si>
  <si>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</si>
  <si>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</si>
  <si>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</si>
  <si>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</si>
  <si>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</si>
  <si>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</si>
  <si>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</si>
  <si>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</si>
  <si>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</si>
  <si>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</si>
  <si>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</si>
  <si>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</si>
  <si>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</si>
  <si>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</si>
  <si>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</si>
  <si>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</si>
  <si>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</si>
  <si>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</si>
  <si>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</si>
  <si>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</si>
  <si>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</si>
  <si>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</si>
  <si>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</si>
  <si>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</si>
  <si>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</si>
  <si>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</si>
  <si>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</si>
  <si>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</si>
  <si>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</si>
  <si>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</si>
  <si>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</si>
  <si>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</si>
  <si>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</si>
  <si>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</si>
  <si>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</si>
  <si>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</si>
  <si>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</si>
  <si>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</si>
  <si>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</si>
  <si>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</si>
  <si>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</si>
  <si>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</si>
  <si>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</si>
  <si>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</si>
  <si>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</si>
  <si>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</si>
  <si>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</si>
  <si>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</si>
  <si>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</si>
  <si>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</si>
  <si>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</si>
  <si>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</si>
  <si>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</si>
  <si>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</si>
  <si>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</si>
  <si>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</si>
  <si>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</si>
  <si>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</si>
  <si>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</si>
  <si>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</si>
  <si>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</si>
  <si>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</si>
  <si>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</si>
  <si>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</si>
  <si>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</si>
  <si>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</si>
  <si>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</si>
  <si>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</si>
  <si>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</si>
  <si>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</si>
  <si>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</si>
  <si>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</si>
  <si>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</si>
  <si>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</si>
  <si>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</si>
  <si>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</si>
  <si>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</si>
  <si>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</si>
  <si>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</si>
  <si>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</si>
  <si>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</si>
  <si>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</si>
  <si>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</si>
  <si>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</si>
  <si>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</si>
  <si>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</si>
  <si>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</si>
  <si>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</si>
  <si>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</si>
  <si>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</si>
  <si>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</si>
  <si>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</si>
  <si>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</si>
  <si>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</si>
  <si>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</si>
  <si>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</si>
  <si>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</si>
  <si>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</si>
  <si>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</si>
  <si>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</si>
  <si>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</si>
  <si>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</si>
  <si>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</si>
  <si>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</si>
  <si>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</si>
  <si>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</si>
  <si>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</si>
  <si>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</si>
  <si>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</si>
  <si>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</si>
  <si>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</si>
  <si>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</si>
  <si>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</si>
  <si>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</si>
  <si>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</si>
  <si>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</si>
  <si>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</si>
  <si>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</si>
  <si>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</si>
  <si>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</si>
  <si>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</si>
  <si>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</si>
  <si>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</si>
  <si>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</si>
  <si>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</si>
  <si>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</si>
  <si>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</si>
  <si>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</si>
  <si>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</si>
  <si>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</si>
  <si>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</si>
  <si>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</si>
  <si>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</si>
  <si>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</si>
  <si>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</si>
  <si>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</si>
  <si>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</si>
  <si>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</si>
  <si>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</si>
  <si>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</si>
  <si>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</si>
  <si>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</si>
  <si>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</si>
  <si>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</si>
  <si>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</si>
  <si>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</si>
  <si>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</si>
  <si>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</si>
  <si>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</si>
  <si>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</si>
  <si>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</si>
  <si>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</si>
  <si>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</si>
  <si>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</si>
  <si>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</si>
  <si>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</si>
  <si>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</si>
  <si>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</si>
  <si>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</si>
  <si>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</si>
  <si>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</si>
  <si>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</si>
  <si>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</si>
  <si>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</si>
  <si>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</si>
  <si>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</si>
  <si>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</si>
  <si>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</si>
  <si>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</si>
  <si>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</si>
  <si>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</si>
  <si>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</si>
  <si>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</si>
  <si>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</si>
  <si>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</si>
  <si>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</si>
  <si>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</si>
  <si>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</si>
  <si>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</si>
  <si>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</si>
  <si>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</si>
  <si>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</si>
  <si>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</si>
  <si>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</si>
  <si>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</si>
  <si>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</si>
  <si>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</si>
  <si>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</si>
  <si>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</si>
  <si>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</si>
  <si>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</si>
  <si>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</si>
  <si>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</si>
  <si>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</si>
  <si>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</si>
  <si>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</si>
  <si>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</si>
  <si>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</si>
  <si>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</si>
  <si>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</si>
  <si>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</si>
  <si>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</si>
  <si>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</si>
  <si>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</si>
  <si>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</si>
  <si>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</si>
  <si>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</si>
  <si>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</si>
  <si>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</si>
  <si>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</si>
  <si>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</si>
  <si>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</si>
  <si>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</si>
  <si>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</si>
  <si>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</si>
  <si>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</si>
  <si>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</si>
  <si>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</si>
  <si>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</si>
  <si>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</si>
  <si>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</si>
  <si>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</si>
  <si>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</si>
  <si>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</si>
  <si>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</si>
  <si>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</si>
  <si>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</si>
  <si>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</si>
  <si>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</si>
  <si>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</si>
  <si>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</si>
  <si>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</si>
  <si>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</si>
  <si>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</si>
  <si>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</si>
  <si>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</si>
  <si>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</si>
  <si>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</si>
  <si>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</si>
  <si>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</si>
  <si>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</si>
  <si>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</si>
  <si>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</si>
  <si>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</si>
  <si>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</si>
  <si>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</si>
  <si>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</si>
  <si>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</si>
  <si>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</si>
  <si>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</si>
  <si>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</si>
  <si>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</si>
  <si>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</si>
  <si>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</si>
  <si>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</si>
  <si>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</si>
  <si>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</si>
  <si>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</si>
  <si>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</si>
  <si>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</si>
  <si>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</si>
  <si>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</si>
  <si>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</si>
  <si>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</si>
  <si>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</si>
  <si>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</si>
  <si>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</si>
  <si>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</si>
  <si>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</si>
  <si>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</si>
  <si>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</si>
  <si>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</si>
  <si>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</si>
  <si>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</si>
  <si>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</si>
  <si>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</si>
  <si>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</si>
  <si>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</si>
  <si>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</si>
  <si>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</si>
  <si>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</si>
  <si>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</si>
  <si>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</si>
  <si>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</si>
  <si>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</si>
  <si>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</si>
  <si>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</si>
  <si>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</si>
  <si>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</si>
  <si>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</si>
  <si>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</si>
  <si>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</si>
  <si>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</si>
  <si>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</si>
  <si>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</si>
  <si>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</si>
  <si>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</si>
  <si>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</si>
  <si>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</si>
  <si>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</si>
  <si>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</si>
  <si>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</si>
  <si>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</si>
  <si>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</si>
  <si>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</si>
  <si>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</si>
  <si>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</si>
  <si>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</si>
  <si>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</si>
  <si>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</si>
  <si>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</si>
  <si>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</si>
  <si>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</si>
  <si>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</si>
  <si>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</si>
  <si>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</si>
  <si>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</si>
  <si>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</si>
  <si>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</si>
  <si>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</si>
  <si>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</si>
  <si>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</si>
  <si>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</si>
  <si>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</si>
  <si>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</si>
  <si>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</si>
  <si>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</si>
  <si>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</si>
  <si>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</si>
  <si>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</si>
  <si>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</si>
  <si>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</si>
  <si>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</si>
  <si>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</si>
  <si>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</si>
  <si>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</si>
  <si>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</si>
  <si>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</si>
  <si>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</si>
  <si>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</si>
  <si>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</si>
  <si>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</si>
  <si>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</si>
  <si>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</si>
  <si>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</si>
  <si>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</si>
  <si>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</si>
  <si>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</si>
  <si>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</si>
  <si>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</si>
  <si>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</si>
  <si>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</si>
  <si>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</si>
  <si>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</si>
  <si>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</si>
  <si>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</si>
  <si>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</si>
  <si>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</si>
  <si>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</si>
  <si>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</si>
  <si>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</si>
  <si>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</si>
  <si>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</si>
  <si>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</si>
  <si>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</si>
  <si>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</si>
  <si>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</si>
  <si>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</si>
  <si>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</si>
  <si>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</si>
  <si>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</si>
  <si>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</si>
  <si>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</si>
  <si>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</si>
  <si>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</si>
  <si>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</si>
  <si>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</si>
  <si>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</si>
  <si>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</si>
  <si>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</si>
  <si>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</si>
  <si>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</si>
  <si>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</si>
  <si>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</si>
  <si>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</si>
  <si>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</si>
  <si>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</si>
  <si>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</si>
  <si>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</si>
  <si>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</si>
  <si>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</si>
  <si>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</si>
  <si>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</si>
  <si>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</si>
  <si>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</si>
  <si>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</si>
  <si>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</si>
  <si>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</si>
  <si>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</si>
  <si>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</si>
  <si>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</si>
  <si>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</si>
  <si>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</si>
  <si>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</si>
  <si>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</si>
  <si>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</si>
  <si>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</si>
  <si>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</si>
  <si>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</si>
  <si>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</si>
  <si>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</si>
  <si>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</si>
  <si>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</si>
  <si>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</si>
  <si>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</si>
  <si>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</si>
  <si>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</si>
  <si>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</si>
  <si>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</si>
  <si>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</si>
  <si>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</si>
  <si>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</si>
  <si>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</si>
  <si>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</si>
  <si>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</si>
  <si>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</si>
  <si>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</si>
  <si>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</si>
  <si>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</si>
  <si>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</si>
  <si>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</si>
  <si>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</si>
  <si>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</si>
  <si>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</si>
  <si>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</si>
  <si>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</si>
  <si>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</si>
  <si>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</si>
  <si>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</si>
  <si>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</si>
  <si>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</si>
  <si>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</si>
  <si>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</si>
  <si>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</si>
  <si>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</si>
  <si>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</si>
  <si>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</si>
  <si>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</si>
  <si>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</si>
  <si>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</si>
  <si>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</si>
  <si>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</si>
  <si>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</si>
  <si>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</si>
  <si>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</si>
  <si>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</si>
  <si>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</si>
  <si>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</si>
  <si>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</si>
  <si>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</si>
  <si>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</si>
  <si>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</si>
  <si>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</si>
  <si>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</si>
  <si>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</si>
  <si>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</si>
  <si>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</si>
  <si>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</si>
  <si>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</si>
  <si>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</si>
  <si>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</si>
  <si>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</si>
  <si>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</si>
  <si>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</si>
  <si>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</si>
  <si>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</si>
  <si>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</si>
  <si>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</si>
  <si>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</si>
  <si>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</si>
  <si>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</si>
  <si>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</si>
  <si>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</si>
  <si>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</si>
  <si>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</si>
  <si>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</si>
  <si>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</si>
  <si>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</si>
  <si>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</si>
  <si>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</si>
  <si>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</si>
  <si>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</si>
  <si>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</si>
  <si>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</si>
  <si>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</si>
  <si>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</si>
  <si>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</si>
  <si>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</si>
  <si>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</si>
  <si>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</si>
  <si>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</si>
  <si>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</si>
  <si>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</si>
  <si>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</si>
  <si>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</si>
  <si>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</si>
  <si>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</si>
  <si>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</si>
  <si>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</si>
  <si>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</si>
  <si>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</si>
  <si>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</si>
  <si>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</si>
  <si>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</si>
  <si>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</si>
  <si>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</si>
  <si>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</si>
  <si>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</si>
  <si>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</si>
  <si>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</si>
  <si>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</si>
  <si>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</si>
  <si>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</si>
  <si>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</si>
  <si>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</si>
  <si>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</si>
  <si>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</si>
  <si>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</si>
  <si>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</si>
  <si>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</si>
  <si>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</si>
  <si>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</si>
  <si>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</si>
  <si>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</si>
  <si>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</si>
  <si>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</si>
  <si>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</si>
  <si>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</si>
  <si>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</si>
  <si>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</si>
  <si>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</si>
  <si>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</si>
  <si>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</si>
  <si>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</si>
  <si>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</si>
  <si>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</si>
  <si>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</si>
  <si>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</si>
  <si>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</si>
  <si>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</si>
  <si>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</si>
  <si>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</si>
  <si>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</si>
  <si>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</si>
  <si>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</si>
  <si>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</si>
  <si>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</si>
  <si>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</si>
  <si>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</si>
  <si>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</si>
  <si>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</si>
  <si>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</si>
  <si>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</si>
  <si>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</si>
  <si>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</si>
  <si>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</si>
  <si>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</si>
  <si>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</si>
  <si>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</si>
  <si>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</si>
  <si>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</si>
  <si>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</si>
  <si>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</si>
  <si>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</si>
  <si>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</si>
  <si>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</si>
  <si>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</si>
  <si>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</si>
  <si>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</si>
  <si>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</si>
  <si>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</si>
  <si>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</si>
  <si>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</si>
  <si>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</si>
  <si>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</si>
  <si>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</si>
  <si>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</si>
  <si>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</si>
  <si>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</si>
  <si>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</si>
  <si>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</si>
  <si>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</si>
  <si>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</si>
  <si>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</si>
  <si>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</si>
  <si>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</si>
  <si>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</si>
  <si>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</si>
  <si>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</si>
  <si>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</si>
  <si>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</si>
  <si>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</si>
  <si>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</si>
  <si>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</si>
  <si>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</si>
  <si>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</si>
  <si>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</si>
  <si>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</si>
  <si>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</si>
  <si>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</si>
  <si>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</si>
  <si>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</si>
  <si>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</si>
  <si>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</si>
  <si>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</si>
  <si>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</si>
  <si>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</si>
  <si>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</si>
  <si>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</si>
  <si>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</si>
  <si>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</si>
  <si>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</si>
  <si>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</si>
  <si>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</si>
  <si>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</si>
  <si>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</si>
  <si>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</si>
  <si>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</si>
  <si>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</si>
  <si>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</si>
  <si>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</si>
  <si>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</si>
  <si>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</si>
  <si>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</si>
  <si>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</si>
  <si>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</si>
  <si>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</si>
  <si>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</si>
  <si>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</si>
  <si>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</si>
  <si>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</si>
  <si>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</si>
  <si>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</si>
  <si>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</si>
  <si>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</si>
  <si>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</si>
  <si>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</si>
  <si>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</si>
  <si>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</si>
  <si>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</si>
  <si>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</si>
  <si>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</si>
  <si>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</si>
  <si>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</si>
  <si>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</si>
  <si>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</si>
  <si>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</si>
  <si>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</si>
  <si>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</si>
  <si>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</si>
  <si>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</si>
  <si>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</si>
  <si>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</si>
  <si>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</si>
  <si>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</si>
  <si>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</si>
  <si>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</si>
  <si>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</si>
  <si>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</si>
  <si>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</si>
  <si>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</si>
  <si>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</si>
  <si>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</si>
  <si>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</si>
  <si>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</si>
  <si>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</si>
  <si>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</si>
  <si>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</si>
  <si>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</si>
  <si>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</si>
  <si>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</si>
  <si>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</si>
  <si>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</si>
  <si>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</si>
  <si>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</si>
  <si>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</si>
  <si>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</si>
  <si>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</si>
  <si>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</si>
  <si>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</si>
  <si>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</si>
  <si>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</si>
  <si>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</si>
  <si>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</si>
  <si>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</si>
  <si>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</si>
  <si>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</si>
  <si>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</si>
  <si>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</si>
  <si>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</si>
  <si>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</si>
  <si>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</si>
  <si>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</si>
  <si>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</si>
  <si>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</si>
  <si>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</si>
  <si>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</si>
  <si>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</si>
  <si>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</si>
  <si>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</si>
  <si>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</si>
  <si>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</si>
  <si>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</si>
  <si>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</si>
  <si>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</si>
  <si>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</si>
  <si>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</si>
  <si>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</si>
  <si>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</si>
  <si>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</si>
  <si>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</si>
  <si>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</si>
  <si>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</si>
  <si>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</si>
  <si>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</si>
  <si>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</si>
  <si>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</si>
  <si>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</si>
  <si>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</si>
  <si>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</si>
  <si>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</si>
  <si>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</si>
  <si>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</si>
  <si>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</si>
  <si>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</si>
  <si>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</si>
  <si>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</si>
  <si>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</si>
  <si>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</si>
  <si>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</si>
  <si>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</si>
  <si>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</si>
  <si>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</si>
  <si>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</si>
  <si>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</si>
  <si>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</si>
  <si>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</si>
  <si>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</si>
  <si>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</si>
  <si>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</si>
  <si>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</si>
  <si>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</si>
  <si>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</si>
  <si>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</si>
  <si>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</si>
  <si>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</si>
  <si>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</si>
  <si>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</si>
  <si>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</si>
  <si>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</si>
  <si>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</si>
  <si>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</si>
  <si>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</si>
  <si>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</si>
  <si>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</si>
  <si>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</si>
  <si>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</si>
  <si>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</si>
  <si>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</si>
  <si>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</si>
  <si>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</si>
  <si>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</si>
  <si>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</si>
  <si>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</si>
  <si>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</si>
  <si>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</si>
  <si>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</si>
  <si>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</si>
  <si>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</si>
  <si>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</si>
  <si>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</si>
  <si>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</si>
  <si>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</si>
  <si>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</si>
  <si>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</si>
  <si>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</si>
  <si>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</si>
  <si>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</si>
  <si>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</si>
  <si>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</si>
  <si>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</si>
  <si>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</si>
  <si>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</si>
  <si>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</si>
  <si>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</si>
  <si>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</si>
  <si>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</si>
  <si>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</si>
  <si>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</si>
  <si>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</si>
  <si>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</si>
  <si>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</si>
  <si>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</si>
  <si>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</si>
  <si>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</si>
  <si>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</si>
  <si>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</si>
  <si>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</si>
  <si>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</si>
  <si>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</si>
  <si>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</si>
  <si>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</si>
  <si>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</si>
  <si>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</si>
  <si>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</si>
  <si>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</si>
  <si>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</si>
  <si>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</si>
  <si>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</si>
  <si>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</si>
  <si>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</si>
  <si>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</si>
  <si>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</si>
  <si>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</si>
  <si>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</si>
  <si>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</si>
  <si>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</si>
  <si>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</si>
  <si>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</si>
  <si>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</si>
  <si>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</si>
  <si>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</si>
  <si>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</si>
  <si>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</si>
  <si>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</si>
  <si>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</si>
  <si>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</si>
  <si>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</si>
  <si>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</si>
  <si>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</si>
  <si>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</si>
  <si>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</si>
  <si>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</si>
  <si>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</si>
  <si>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</si>
  <si>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</si>
  <si>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</si>
  <si>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</si>
  <si>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</si>
  <si>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</si>
  <si>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</si>
  <si>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</si>
  <si>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</si>
  <si>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</si>
  <si>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</si>
  <si>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</si>
  <si>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</si>
  <si>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</si>
  <si>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</si>
  <si>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</si>
  <si>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</si>
  <si>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</si>
  <si>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</si>
  <si>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</si>
  <si>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</si>
  <si>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</si>
  <si>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</si>
  <si>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</si>
  <si>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</si>
  <si>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</si>
  <si>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</si>
  <si>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</si>
  <si>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</si>
  <si>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</si>
  <si>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</si>
  <si>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</si>
  <si>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</si>
  <si>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</si>
  <si>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</si>
  <si>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</si>
  <si>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</si>
  <si>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</si>
  <si>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</si>
  <si>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</si>
  <si>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</si>
  <si>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</si>
  <si>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</si>
  <si>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</si>
  <si>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</si>
  <si>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</si>
  <si>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</si>
  <si>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</si>
  <si>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</si>
  <si>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</si>
  <si>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</si>
  <si>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</si>
  <si>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</si>
  <si>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</si>
  <si>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</si>
  <si>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</si>
  <si>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</si>
  <si>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</si>
  <si>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</si>
  <si>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</si>
  <si>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</si>
  <si>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</si>
  <si>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</si>
  <si>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</si>
  <si>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</si>
  <si>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</si>
  <si>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</si>
  <si>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</si>
  <si>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</si>
  <si>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</si>
  <si>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</si>
  <si>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</si>
  <si>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</si>
  <si>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</si>
  <si>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</si>
  <si>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</si>
  <si>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</si>
  <si>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</si>
  <si>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</si>
  <si>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</si>
  <si>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</si>
  <si>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</si>
  <si>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</si>
  <si>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</si>
  <si>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</si>
  <si>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</si>
  <si>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</si>
  <si>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</si>
  <si>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</si>
  <si>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</si>
  <si>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</si>
  <si>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</si>
  <si>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</si>
  <si>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</si>
  <si>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</si>
  <si>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</si>
  <si>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</si>
  <si>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</si>
  <si>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</si>
  <si>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</si>
  <si>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</si>
  <si>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</si>
  <si>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</si>
  <si>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</si>
  <si>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</si>
  <si>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</si>
  <si>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</si>
  <si>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</si>
  <si>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</si>
  <si>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</si>
  <si>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</si>
  <si>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</si>
  <si>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</si>
  <si>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</si>
  <si>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</si>
  <si>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</si>
  <si>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</si>
  <si>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</si>
  <si>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</si>
  <si>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</si>
  <si>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</si>
  <si>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</si>
  <si>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</si>
  <si>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</si>
  <si>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</si>
  <si>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</si>
  <si>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</si>
  <si>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</si>
  <si>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</si>
  <si>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</si>
  <si>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</si>
  <si>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</si>
  <si>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</si>
  <si>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</si>
  <si>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</si>
  <si>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</si>
  <si>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</si>
  <si>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</si>
  <si>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</si>
  <si>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</si>
  <si>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</si>
  <si>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</si>
  <si>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</si>
  <si>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</si>
  <si>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</si>
  <si>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</si>
  <si>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</si>
  <si>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</si>
  <si>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</si>
  <si>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</si>
  <si>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</si>
  <si>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</si>
  <si>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</si>
  <si>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</si>
  <si>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</si>
  <si>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</si>
  <si>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</si>
  <si>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</si>
  <si>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</si>
  <si>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</si>
  <si>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</si>
  <si>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</si>
  <si>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</si>
  <si>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</si>
  <si>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</si>
  <si>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</si>
  <si>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</si>
  <si>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</si>
  <si>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</si>
  <si>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</si>
  <si>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</si>
  <si>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</si>
  <si>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</si>
  <si>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</si>
  <si>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</si>
  <si>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</si>
  <si>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</si>
  <si>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</si>
  <si>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</si>
  <si>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</si>
  <si>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</si>
  <si>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</si>
  <si>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</si>
  <si>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</si>
  <si>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</si>
  <si>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</si>
  <si>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</si>
  <si>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</si>
  <si>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</si>
  <si>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</si>
  <si>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</si>
  <si>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</si>
  <si>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</si>
  <si>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</si>
  <si>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</si>
  <si>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</si>
  <si>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</si>
  <si>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</si>
  <si>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</si>
  <si>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</si>
  <si>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</si>
  <si>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</si>
  <si>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</si>
  <si>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</si>
  <si>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</si>
  <si>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</si>
  <si>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</si>
  <si>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</si>
  <si>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</si>
  <si>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</si>
  <si>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</si>
  <si>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</si>
  <si>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</si>
  <si>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</si>
  <si>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</si>
  <si>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</si>
  <si>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</si>
  <si>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</si>
  <si>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</si>
  <si>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</si>
  <si>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</si>
  <si>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</si>
  <si>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</si>
  <si>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</si>
  <si>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</si>
  <si>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</si>
  <si>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</si>
  <si>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</si>
  <si>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</si>
  <si>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</si>
  <si>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</si>
  <si>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</si>
  <si>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</si>
  <si>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</si>
  <si>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</si>
  <si>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</si>
  <si>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</si>
  <si>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</si>
  <si>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</si>
  <si>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</si>
  <si>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</si>
  <si>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</si>
  <si>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</si>
  <si>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</si>
  <si>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</si>
  <si>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</si>
  <si>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</si>
  <si>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</si>
  <si>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</si>
  <si>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</si>
  <si>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</si>
  <si>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</si>
  <si>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</si>
  <si>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</si>
  <si>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</si>
  <si>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</si>
  <si>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</si>
  <si>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</si>
  <si>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</si>
  <si>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</si>
  <si>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</si>
  <si>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</si>
  <si>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</si>
  <si>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</si>
  <si>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</si>
  <si>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</si>
  <si>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</si>
  <si>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</si>
  <si>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</si>
  <si>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</si>
  <si>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</si>
  <si>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</si>
  <si>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</si>
  <si>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</si>
  <si>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</si>
  <si>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</si>
  <si>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</si>
  <si>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</si>
  <si>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</si>
  <si>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</si>
  <si>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</si>
  <si>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</si>
  <si>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</si>
  <si>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</si>
  <si>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</si>
  <si>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</si>
  <si>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</si>
  <si>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</si>
  <si>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</si>
  <si>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</si>
  <si>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</si>
  <si>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</si>
  <si>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</si>
  <si>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</si>
  <si>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</si>
  <si>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</si>
  <si>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</si>
  <si>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</si>
  <si>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</si>
  <si>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</si>
  <si>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</si>
  <si>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</si>
  <si>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</si>
  <si>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</si>
  <si>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</si>
  <si>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</si>
  <si>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</si>
  <si>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</si>
  <si>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</si>
  <si>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</si>
  <si>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</si>
  <si>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</si>
  <si>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</si>
  <si>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</si>
  <si>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</si>
  <si>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</si>
  <si>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</si>
  <si>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</si>
  <si>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</si>
  <si>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</si>
  <si>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</si>
  <si>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</si>
  <si>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</si>
  <si>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</si>
  <si>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</si>
  <si>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</si>
  <si>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</si>
  <si>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</si>
  <si>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</si>
  <si>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</si>
  <si>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</si>
  <si>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</si>
  <si>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</si>
  <si>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</si>
  <si>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</si>
  <si>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</si>
  <si>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</si>
  <si>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</si>
  <si>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</si>
  <si>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</si>
  <si>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</si>
  <si>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</si>
  <si>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</si>
  <si>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</si>
  <si>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</si>
  <si>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</si>
  <si>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</si>
  <si>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</si>
  <si>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</si>
  <si>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</si>
  <si>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</si>
  <si>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</si>
  <si>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</si>
  <si>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</si>
  <si>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</si>
  <si>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</si>
  <si>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</si>
  <si>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</si>
  <si>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</si>
  <si>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</si>
  <si>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</si>
  <si>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</si>
  <si>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</si>
  <si>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</si>
  <si>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</si>
  <si>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</si>
  <si>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</si>
  <si>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</si>
  <si>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</si>
  <si>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</si>
  <si>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</si>
  <si>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</si>
  <si>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</si>
  <si>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</si>
  <si>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</si>
  <si>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</si>
  <si>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</si>
  <si>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</si>
  <si>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</si>
  <si>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</si>
  <si>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</si>
  <si>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</si>
  <si>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</si>
  <si>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</si>
  <si>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</si>
  <si>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</si>
  <si>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</si>
  <si>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</si>
  <si>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</si>
  <si>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</si>
  <si>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</si>
  <si>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</si>
  <si>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</si>
  <si>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</si>
  <si>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</si>
  <si>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</si>
  <si>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</si>
  <si>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</si>
  <si>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</si>
  <si>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</si>
  <si>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</si>
  <si>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</si>
  <si>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</si>
  <si>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</si>
  <si>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</si>
  <si>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</si>
  <si>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</si>
  <si>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</si>
  <si>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</si>
  <si>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</si>
  <si>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</si>
  <si>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</si>
  <si>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</si>
  <si>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</si>
  <si>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</si>
  <si>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</si>
  <si>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</si>
  <si>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</si>
  <si>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</si>
  <si>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</si>
  <si>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</si>
  <si>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</si>
  <si>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</si>
  <si>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</si>
  <si>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</si>
  <si>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</si>
  <si>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</si>
  <si>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</si>
  <si>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</si>
  <si>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</si>
  <si>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</si>
  <si>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</si>
  <si>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</si>
  <si>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</si>
  <si>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</si>
  <si>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</si>
  <si>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</si>
  <si>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</si>
  <si>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</si>
  <si>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</si>
  <si>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</si>
  <si>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</si>
  <si>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</si>
  <si>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</si>
  <si>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</si>
  <si>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</si>
  <si>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</si>
  <si>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</si>
  <si>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</si>
  <si>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</si>
  <si>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</si>
  <si>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</si>
  <si>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</si>
  <si>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</si>
  <si>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</si>
  <si>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</si>
  <si>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</si>
  <si>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</si>
  <si>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</si>
  <si>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</si>
  <si>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</si>
  <si>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</si>
  <si>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</si>
  <si>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</si>
  <si>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</si>
  <si>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</si>
  <si>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</si>
  <si>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</si>
  <si>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</si>
  <si>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</si>
  <si>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</si>
  <si>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</si>
  <si>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</si>
  <si>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</si>
  <si>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</si>
  <si>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</si>
  <si>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</si>
  <si>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</si>
  <si>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</si>
  <si>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</si>
  <si>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</si>
  <si>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</si>
  <si>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</si>
  <si>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</si>
  <si>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</si>
  <si>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</si>
  <si>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</si>
  <si>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</si>
  <si>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</si>
  <si>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</si>
  <si>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</si>
  <si>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</si>
  <si>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</si>
  <si>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</si>
  <si>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</si>
  <si>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</si>
  <si>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</si>
  <si>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</si>
  <si>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</si>
  <si>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</si>
  <si>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</si>
  <si>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</si>
  <si>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</si>
  <si>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</si>
  <si>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</si>
  <si>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</si>
  <si>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</si>
  <si>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</si>
  <si>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</si>
  <si>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</si>
  <si>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</si>
  <si>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</si>
  <si>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</si>
  <si>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</si>
  <si>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</si>
  <si>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</si>
  <si>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</si>
  <si>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</si>
  <si>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</si>
  <si>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</si>
  <si>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</si>
  <si>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</si>
  <si>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</si>
  <si>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</si>
  <si>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</si>
  <si>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</si>
  <si>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</si>
  <si>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</si>
  <si>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</si>
  <si>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</si>
  <si>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</si>
  <si>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</si>
  <si>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</si>
  <si>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</si>
  <si>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</si>
  <si>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</si>
  <si>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</si>
  <si>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</si>
  <si>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</si>
  <si>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</si>
  <si>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</si>
  <si>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</si>
  <si>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</si>
  <si>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</si>
  <si>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</si>
  <si>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</si>
  <si>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</si>
  <si>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</si>
  <si>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</si>
  <si>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</si>
  <si>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</si>
  <si>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</si>
  <si>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</si>
  <si>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</si>
  <si>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</si>
  <si>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</si>
  <si>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</si>
  <si>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</si>
  <si>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</si>
  <si>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</si>
  <si>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</si>
  <si>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</si>
  <si>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</si>
  <si>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</si>
  <si>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</si>
  <si>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</si>
  <si>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</si>
  <si>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</si>
  <si>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</si>
  <si>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</si>
  <si>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</si>
  <si>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</si>
  <si>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</si>
  <si>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</si>
  <si>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</si>
  <si>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</si>
  <si>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</si>
  <si>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</si>
  <si>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</si>
  <si>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</si>
  <si>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</si>
  <si>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</si>
  <si>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</si>
  <si>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</si>
  <si>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</si>
  <si>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</si>
  <si>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</si>
  <si>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</si>
  <si>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</si>
  <si>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</si>
  <si>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</si>
  <si>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</si>
  <si>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</si>
  <si>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</si>
  <si>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</si>
  <si>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</si>
  <si>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</si>
  <si>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</si>
  <si>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</si>
  <si>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</si>
  <si>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</si>
  <si>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</si>
  <si>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</si>
  <si>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</si>
  <si>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</si>
  <si>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</si>
  <si>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</si>
  <si>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</si>
  <si>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</si>
  <si>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</si>
  <si>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</si>
  <si>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</si>
  <si>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</si>
  <si>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</si>
  <si>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</si>
  <si>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</si>
  <si>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</si>
  <si>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</si>
  <si>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</si>
  <si>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</si>
  <si>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</si>
  <si>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</si>
  <si>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</si>
  <si>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</si>
  <si>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</si>
  <si>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</si>
  <si>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</si>
  <si>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</si>
  <si>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</si>
  <si>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</si>
  <si>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</si>
  <si>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</si>
  <si>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</si>
  <si>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</si>
  <si>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</si>
  <si>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</si>
  <si>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</si>
  <si>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</si>
  <si>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</si>
  <si>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</si>
  <si>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</si>
  <si>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</si>
  <si>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</si>
  <si>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</si>
  <si>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</si>
  <si>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</si>
  <si>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</si>
  <si>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</si>
  <si>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</si>
  <si>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</si>
  <si>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</si>
  <si>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</si>
  <si>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</si>
  <si>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</si>
  <si>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</si>
  <si>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</si>
  <si>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</si>
  <si>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</si>
  <si>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</si>
  <si>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</si>
  <si>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</si>
  <si>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</si>
  <si>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</si>
  <si>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</si>
  <si>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</si>
  <si>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</si>
  <si>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</si>
  <si>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</si>
  <si>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</si>
  <si>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</si>
  <si>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</si>
  <si>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</si>
  <si>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</si>
  <si>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</si>
  <si>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</si>
  <si>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</si>
  <si>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</si>
  <si>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</si>
  <si>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</si>
  <si>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</si>
  <si>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</si>
  <si>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</si>
  <si>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</si>
  <si>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</si>
  <si>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</si>
  <si>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</si>
  <si>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</si>
  <si>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</si>
  <si>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</si>
  <si>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</si>
  <si>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</si>
  <si>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</si>
  <si>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</si>
  <si>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</si>
  <si>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</si>
  <si>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</si>
  <si>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</si>
  <si>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</si>
  <si>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</si>
  <si>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</si>
  <si>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</si>
  <si>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</si>
  <si>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</si>
  <si>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</si>
  <si>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</si>
  <si>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</si>
  <si>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</si>
  <si>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</si>
  <si>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</si>
  <si>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</si>
  <si>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</si>
  <si>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</si>
  <si>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</si>
  <si>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</si>
  <si>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</si>
  <si>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</si>
  <si>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</si>
  <si>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</si>
  <si>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</si>
  <si>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</si>
  <si>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</si>
  <si>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</si>
  <si>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</si>
  <si>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</si>
  <si>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</si>
  <si>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</si>
  <si>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</si>
  <si>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</si>
  <si>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</si>
  <si>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</si>
  <si>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</si>
  <si>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</si>
  <si>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</si>
  <si>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</si>
  <si>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</si>
  <si>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</si>
  <si>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</si>
  <si>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</si>
  <si>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</si>
  <si>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</si>
  <si>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</si>
  <si>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</si>
  <si>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</si>
  <si>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</si>
  <si>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</si>
  <si>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</si>
  <si>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</si>
  <si>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</si>
  <si>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</si>
  <si>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</si>
  <si>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</si>
  <si>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</si>
  <si>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</si>
  <si>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</si>
  <si>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</si>
  <si>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</si>
  <si>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</si>
  <si>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</si>
  <si>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</si>
  <si>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</si>
  <si>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</si>
  <si>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</si>
  <si>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</si>
  <si>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</si>
  <si>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</si>
  <si>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</si>
  <si>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</si>
  <si>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</si>
  <si>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</si>
  <si>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</si>
  <si>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</si>
  <si>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</si>
  <si>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</si>
  <si>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</si>
  <si>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</si>
  <si>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</si>
  <si>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</si>
  <si>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</si>
  <si>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</si>
  <si>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</si>
  <si>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</si>
  <si>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</si>
  <si>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</si>
  <si>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</si>
  <si>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</si>
  <si>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</si>
  <si>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</si>
  <si>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</si>
  <si>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</si>
  <si>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</si>
  <si>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</si>
  <si>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</si>
  <si>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</si>
  <si>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</si>
  <si>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</si>
  <si>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</si>
  <si>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</si>
  <si>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</si>
  <si>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</si>
  <si>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</si>
  <si>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</si>
  <si>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</si>
  <si>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</si>
  <si>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</si>
  <si>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</si>
  <si>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</si>
  <si>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</si>
  <si>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</si>
  <si>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</si>
  <si>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</si>
  <si>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</si>
  <si>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</si>
  <si>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</si>
  <si>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</si>
  <si>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</si>
  <si>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</si>
  <si>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</si>
  <si>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</si>
  <si>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</si>
  <si>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</si>
  <si>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</si>
  <si>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</si>
  <si>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</si>
  <si>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</si>
  <si>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</si>
  <si>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</si>
  <si>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</si>
  <si>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</si>
  <si>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</si>
  <si>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</si>
  <si>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</si>
  <si>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</si>
  <si>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</si>
  <si>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</si>
  <si>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</si>
  <si>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</si>
  <si>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</si>
  <si>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</si>
  <si>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</si>
  <si>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</si>
  <si>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</si>
  <si>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</si>
  <si>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</si>
  <si>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</si>
  <si>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</si>
  <si>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</si>
  <si>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</si>
  <si>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</si>
  <si>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</si>
  <si>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</si>
  <si>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</si>
  <si>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</si>
  <si>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</si>
  <si>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</si>
  <si>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</si>
  <si>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</si>
  <si>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</si>
  <si>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</si>
  <si>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</si>
  <si>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</si>
  <si>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</si>
  <si>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</si>
  <si>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</si>
  <si>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</si>
  <si>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</si>
  <si>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</si>
  <si>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</si>
  <si>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</si>
  <si>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</si>
  <si>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</si>
  <si>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</si>
  <si>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</si>
  <si>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</si>
  <si>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</si>
  <si>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</si>
  <si>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</si>
  <si>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</si>
  <si>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</si>
  <si>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</si>
  <si>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</si>
  <si>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</si>
  <si>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</si>
  <si>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</si>
  <si>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</si>
  <si>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</si>
  <si>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</si>
  <si>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</si>
  <si>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</si>
  <si>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</si>
  <si>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</si>
  <si>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</si>
  <si>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</si>
  <si>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</si>
  <si>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</si>
  <si>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</si>
  <si>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</si>
  <si>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</si>
  <si>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</si>
  <si>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</si>
  <si>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</si>
  <si>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</si>
  <si>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</si>
  <si>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</si>
  <si>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</si>
  <si>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</si>
  <si>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</si>
  <si>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</si>
  <si>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</si>
  <si>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</si>
  <si>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</si>
  <si>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</si>
  <si>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</si>
  <si>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</si>
  <si>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</si>
  <si>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</si>
  <si>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</si>
  <si>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</si>
  <si>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</si>
  <si>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</si>
  <si>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</si>
  <si>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</si>
  <si>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</si>
  <si>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</si>
  <si>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</si>
  <si>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</si>
  <si>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</si>
  <si>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</si>
  <si>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</si>
  <si>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</si>
  <si>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</si>
  <si>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</si>
  <si>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</si>
  <si>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</si>
  <si>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</si>
  <si>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</si>
  <si>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</si>
  <si>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</si>
  <si>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</si>
  <si>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</si>
  <si>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</si>
  <si>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</si>
  <si>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</si>
  <si>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</si>
  <si>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</si>
  <si>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</si>
  <si>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</si>
  <si>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</si>
  <si>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</si>
  <si>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</si>
  <si>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</si>
  <si>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</si>
  <si>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</si>
  <si>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</si>
  <si>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</si>
  <si>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</si>
  <si>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</si>
  <si>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</si>
  <si>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</si>
  <si>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</si>
  <si>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</si>
  <si>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</si>
  <si>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</si>
  <si>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</si>
  <si>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</si>
  <si>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</si>
  <si>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</si>
  <si>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</si>
  <si>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</si>
  <si>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</si>
  <si>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</si>
  <si>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</si>
  <si>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</si>
  <si>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</si>
  <si>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</si>
  <si>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</si>
  <si>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</si>
  <si>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</si>
  <si>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</si>
  <si>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</si>
  <si>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</si>
  <si>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</si>
  <si>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</si>
  <si>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</si>
  <si>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</si>
  <si>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</si>
  <si>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</si>
  <si>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</si>
  <si>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</si>
  <si>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</si>
  <si>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</si>
  <si>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</si>
  <si>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</si>
  <si>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</si>
  <si>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</si>
  <si>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</si>
  <si>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</si>
  <si>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</si>
  <si>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</si>
  <si>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</si>
  <si>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</si>
  <si>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</si>
  <si>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</si>
  <si>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</si>
  <si>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</si>
  <si>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</si>
  <si>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</si>
  <si>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</si>
  <si>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</si>
  <si>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</si>
  <si>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</si>
  <si>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</si>
  <si>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</si>
  <si>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</si>
  <si>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</si>
  <si>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</si>
  <si>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</si>
  <si>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</si>
  <si>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</si>
  <si>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</si>
  <si>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</si>
  <si>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</si>
  <si>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</si>
  <si>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</si>
  <si>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</si>
  <si>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</si>
  <si>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</si>
  <si>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</si>
  <si>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</si>
  <si>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</si>
  <si>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</si>
  <si>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</si>
  <si>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</si>
  <si>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</si>
  <si>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</si>
  <si>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</si>
  <si>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</si>
  <si>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</si>
  <si>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</si>
  <si>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</si>
  <si>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</si>
  <si>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</si>
  <si>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</si>
  <si>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</si>
  <si>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</si>
  <si>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</si>
  <si>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</si>
  <si>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</si>
  <si>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</si>
  <si>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</si>
  <si>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</si>
  <si>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</si>
  <si>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</si>
  <si>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</si>
  <si>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</si>
  <si>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</si>
  <si>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</si>
  <si>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</si>
  <si>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</si>
  <si>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</si>
  <si>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</si>
  <si>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</si>
  <si>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</si>
  <si>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</si>
  <si>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</si>
  <si>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</si>
  <si>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</si>
  <si>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</si>
  <si>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</si>
  <si>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</si>
  <si>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</si>
  <si>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</si>
  <si>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</si>
  <si>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</si>
  <si>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</si>
  <si>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</si>
  <si>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</si>
  <si>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</si>
  <si>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</si>
  <si>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</si>
  <si>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</si>
  <si>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</si>
  <si>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</si>
  <si>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</si>
  <si>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</si>
  <si>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</si>
  <si>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</si>
  <si>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</si>
  <si>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</si>
  <si>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</si>
  <si>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</si>
  <si>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</si>
  <si>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</si>
  <si>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</si>
  <si>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</si>
  <si>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</si>
  <si>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</si>
  <si>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</si>
  <si>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</si>
  <si>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</si>
  <si>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</si>
  <si>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</si>
  <si>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</si>
  <si>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</si>
  <si>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</si>
  <si>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</si>
  <si>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</si>
  <si>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</si>
  <si>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</si>
  <si>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</si>
  <si>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</si>
  <si>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</si>
  <si>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</si>
  <si>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</si>
  <si>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</si>
  <si>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</si>
  <si>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</si>
  <si>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</si>
  <si>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</si>
  <si>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</si>
  <si>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</si>
  <si>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</si>
  <si>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</si>
  <si>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</si>
  <si>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</si>
  <si>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</si>
  <si>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</si>
  <si>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</si>
  <si>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</si>
  <si>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</si>
  <si>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</si>
  <si>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</si>
  <si>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</si>
  <si>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</si>
  <si>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</si>
  <si>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</si>
  <si>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</si>
  <si>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</si>
  <si>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</si>
  <si>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</si>
  <si>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</si>
  <si>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</si>
  <si>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</si>
  <si>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</si>
  <si>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</si>
  <si>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</si>
  <si>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</si>
  <si>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</si>
  <si>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</si>
  <si>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</si>
  <si>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</si>
  <si>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</si>
  <si>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</si>
  <si>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</si>
  <si>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</si>
  <si>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</si>
  <si>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</si>
  <si>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</si>
  <si>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</si>
  <si>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</si>
  <si>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</si>
  <si>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</si>
  <si>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</si>
  <si>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</si>
  <si>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</si>
  <si>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</si>
  <si>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</si>
  <si>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</si>
  <si>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</si>
  <si>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</si>
  <si>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</si>
  <si>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</si>
  <si>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</si>
  <si>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</si>
  <si>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</si>
  <si>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</si>
  <si>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</si>
  <si>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</si>
  <si>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</si>
  <si>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</si>
  <si>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</si>
  <si>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</si>
  <si>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</si>
  <si>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</si>
  <si>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</si>
  <si>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</si>
  <si>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</si>
  <si>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</si>
  <si>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</si>
  <si>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</si>
  <si>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</si>
  <si>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</si>
  <si>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</si>
  <si>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</si>
  <si>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</si>
  <si>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</si>
  <si>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</si>
  <si>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</si>
  <si>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</si>
  <si>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</si>
  <si>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</si>
  <si>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</si>
  <si>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</si>
  <si>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</si>
  <si>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</si>
  <si>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</si>
  <si>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</si>
  <si>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</si>
  <si>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</si>
  <si>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</si>
  <si>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</si>
  <si>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</si>
  <si>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</si>
  <si>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</si>
  <si>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</si>
  <si>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</si>
  <si>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</si>
  <si>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</si>
  <si>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</si>
  <si>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</si>
  <si>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</si>
  <si>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</si>
  <si>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</si>
  <si>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</si>
  <si>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</si>
  <si>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</si>
  <si>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</si>
  <si>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</si>
  <si>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</si>
  <si>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</si>
  <si>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</si>
  <si>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</si>
  <si>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</si>
  <si>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</si>
  <si>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</si>
  <si>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</si>
  <si>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</si>
  <si>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</si>
  <si>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</si>
  <si>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</si>
  <si>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</si>
  <si>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</si>
  <si>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</si>
  <si>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</si>
  <si>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</si>
  <si>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</si>
  <si>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</si>
  <si>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</si>
  <si>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</si>
  <si>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</si>
  <si>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</si>
  <si>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</si>
  <si>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</si>
  <si>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</si>
  <si>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</si>
  <si>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</si>
  <si>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</si>
  <si>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</si>
  <si>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</si>
  <si>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</si>
  <si>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</si>
  <si>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</si>
  <si>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</si>
  <si>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</si>
  <si>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</si>
  <si>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</si>
  <si>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</si>
  <si>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</si>
  <si>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</si>
  <si>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</si>
  <si>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</si>
  <si>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</si>
  <si>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</si>
  <si>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</si>
  <si>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</si>
  <si>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</si>
  <si>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</si>
  <si>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</si>
  <si>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</si>
  <si>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</si>
  <si>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</si>
  <si>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</si>
  <si>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</si>
  <si>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</si>
  <si>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</si>
  <si>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</si>
  <si>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</si>
  <si>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</si>
  <si>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</si>
  <si>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</si>
  <si>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</si>
  <si>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</si>
  <si>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</si>
  <si>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</si>
  <si>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</si>
  <si>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</si>
  <si>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</si>
  <si>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</si>
  <si>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</si>
  <si>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</si>
  <si>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</si>
  <si>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</si>
  <si>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</si>
  <si>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</si>
  <si>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</si>
  <si>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</si>
  <si>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</si>
  <si>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</si>
  <si>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</si>
  <si>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</si>
  <si>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</si>
  <si>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</si>
  <si>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</si>
  <si>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</si>
  <si>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</si>
  <si>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</si>
  <si>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</si>
  <si>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</si>
  <si>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</si>
  <si>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</si>
  <si>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</si>
  <si>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</si>
  <si>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</si>
  <si>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</si>
  <si>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</si>
  <si>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</si>
  <si>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</si>
  <si>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</si>
  <si>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</si>
  <si>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</si>
  <si>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</si>
  <si>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</si>
  <si>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</si>
  <si>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</si>
  <si>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</si>
  <si>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</si>
  <si>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</si>
  <si>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</si>
  <si>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</si>
  <si>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</si>
  <si>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</si>
  <si>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</si>
  <si>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</si>
  <si>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</si>
  <si>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</si>
  <si>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</si>
  <si>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</si>
  <si>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</si>
  <si>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</si>
  <si>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</si>
  <si>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</si>
  <si>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</si>
  <si>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</si>
  <si>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</si>
  <si>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</si>
  <si>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</si>
  <si>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</si>
  <si>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</si>
  <si>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</si>
  <si>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</si>
  <si>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</si>
  <si>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</si>
  <si>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</si>
  <si>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</si>
  <si>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</si>
  <si>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</si>
  <si>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</si>
  <si>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</si>
  <si>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</si>
  <si>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</si>
  <si>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</si>
  <si>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</si>
  <si>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</si>
  <si>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</si>
  <si>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</si>
  <si>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</si>
  <si>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</si>
  <si>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</si>
  <si>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</si>
  <si>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</si>
  <si>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</si>
  <si>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</si>
  <si>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</si>
  <si>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</si>
  <si>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</si>
  <si>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</si>
  <si>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</si>
  <si>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</si>
  <si>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</si>
  <si>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</si>
  <si>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</si>
  <si>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</si>
  <si>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</si>
  <si>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</si>
  <si>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</si>
  <si>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</si>
  <si>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</si>
  <si>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</si>
  <si>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</si>
  <si>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</si>
  <si>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</si>
  <si>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</si>
  <si>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</si>
  <si>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</si>
  <si>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</si>
  <si>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</si>
  <si>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</si>
  <si>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</si>
  <si>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</si>
  <si>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</si>
  <si>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</si>
  <si>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</si>
  <si>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</si>
  <si>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</si>
  <si>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</si>
  <si>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</si>
  <si>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</si>
  <si>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</si>
  <si>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</si>
  <si>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</si>
  <si>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</si>
  <si>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</si>
  <si>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</si>
  <si>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</si>
  <si>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</si>
  <si>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</si>
  <si>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</si>
  <si>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</si>
  <si>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</si>
  <si>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</si>
  <si>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</si>
  <si>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</si>
  <si>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</si>
  <si>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</si>
  <si>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</si>
  <si>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</si>
  <si>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</si>
  <si>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</si>
  <si>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</si>
  <si>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</si>
  <si>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</si>
  <si>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</si>
  <si>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</si>
  <si>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</si>
  <si>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</si>
  <si>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</si>
  <si>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</si>
  <si>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</si>
  <si>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</si>
  <si>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</si>
  <si>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</si>
  <si>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</si>
  <si>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</si>
  <si>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</si>
  <si>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</si>
  <si>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</si>
  <si>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</si>
  <si>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</si>
  <si>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</si>
  <si>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</si>
  <si>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</si>
  <si>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</si>
  <si>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</si>
  <si>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</si>
  <si>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</si>
  <si>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</si>
  <si>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</si>
  <si>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</si>
  <si>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</si>
  <si>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</si>
  <si>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</si>
  <si>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</si>
  <si>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</si>
  <si>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</si>
  <si>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</si>
  <si>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</si>
  <si>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</si>
  <si>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</si>
  <si>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</si>
  <si>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</si>
  <si>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</si>
  <si>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</si>
  <si>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</si>
  <si>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</si>
  <si>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</si>
  <si>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</si>
  <si>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</si>
  <si>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</si>
  <si>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</si>
  <si>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</si>
  <si>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</si>
  <si>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</si>
  <si>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</si>
  <si>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</si>
  <si>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</si>
  <si>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</si>
  <si>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</si>
  <si>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</si>
  <si>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</si>
  <si>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</si>
  <si>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</si>
  <si>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</si>
  <si>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</si>
  <si>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</si>
  <si>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</si>
  <si>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</si>
  <si>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</si>
  <si>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</si>
  <si>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</si>
  <si>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</si>
  <si>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</si>
  <si>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</si>
  <si>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</si>
  <si>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</si>
  <si>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</si>
  <si>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</si>
  <si>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</si>
  <si>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</si>
  <si>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</si>
  <si>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</si>
  <si>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</si>
  <si>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</si>
  <si>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</si>
  <si>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</si>
  <si>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</si>
  <si>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</si>
  <si>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</si>
  <si>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</si>
  <si>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</si>
  <si>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</si>
  <si>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</si>
  <si>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</si>
  <si>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</si>
  <si>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</si>
  <si>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</si>
  <si>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</si>
  <si>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</si>
  <si>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</si>
  <si>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</si>
  <si>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</si>
  <si>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</si>
  <si>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</si>
  <si>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</si>
  <si>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</si>
  <si>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</si>
  <si>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</si>
  <si>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</si>
  <si>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</si>
  <si>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</si>
  <si>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</si>
  <si>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</si>
  <si>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</si>
  <si>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</si>
  <si>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</si>
  <si>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</si>
  <si>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</si>
  <si>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</si>
  <si>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</si>
  <si>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</si>
  <si>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</si>
  <si>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</si>
  <si>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</si>
  <si>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</si>
  <si>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</si>
  <si>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</si>
  <si>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</si>
  <si>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</si>
  <si>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</si>
  <si>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</si>
  <si>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</si>
  <si>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</si>
  <si>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</si>
  <si>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</si>
  <si>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</si>
  <si>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</si>
  <si>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</si>
  <si>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</si>
  <si>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</si>
  <si>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</si>
  <si>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</si>
  <si>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</si>
  <si>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</si>
  <si>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</si>
  <si>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</si>
  <si>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</si>
  <si>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</si>
  <si>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</si>
  <si>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</si>
  <si>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</si>
  <si>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</si>
  <si>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</si>
  <si>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</si>
  <si>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</si>
  <si>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</si>
  <si>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</si>
  <si>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</si>
  <si>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</si>
  <si>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</si>
  <si>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</si>
  <si>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</si>
  <si>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</si>
  <si>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</si>
  <si>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</si>
  <si>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</si>
  <si>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</si>
  <si>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</si>
  <si>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</si>
  <si>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</si>
  <si>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</si>
  <si>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</si>
  <si>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</si>
  <si>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</si>
  <si>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</si>
  <si>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</si>
  <si>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</si>
  <si>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</si>
  <si>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</si>
  <si>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</si>
  <si>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</si>
  <si>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</si>
  <si>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</si>
  <si>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</si>
  <si>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</si>
  <si>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</si>
  <si>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</si>
  <si>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</si>
  <si>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</si>
  <si>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</si>
  <si>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</si>
  <si>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</si>
  <si>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</si>
  <si>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</si>
  <si>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</si>
  <si>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</si>
  <si>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</si>
  <si>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</si>
  <si>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</si>
  <si>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</si>
  <si>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</si>
  <si>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</si>
  <si>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</si>
  <si>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</si>
  <si>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</si>
  <si>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</si>
  <si>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</si>
  <si>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</si>
  <si>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</si>
  <si>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</si>
  <si>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</si>
  <si>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</si>
  <si>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</si>
  <si>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</si>
  <si>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</si>
  <si>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</si>
  <si>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</si>
  <si>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</si>
  <si>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</si>
  <si>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</si>
  <si>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</si>
  <si>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</si>
  <si>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</si>
  <si>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</si>
  <si>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</si>
  <si>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</si>
  <si>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</si>
  <si>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</si>
  <si>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</si>
  <si>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</si>
  <si>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</si>
  <si>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</si>
  <si>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</si>
  <si>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</si>
  <si>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</si>
  <si>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</si>
  <si>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</si>
  <si>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</si>
  <si>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</si>
  <si>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</si>
  <si>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</si>
  <si>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</si>
  <si>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</si>
  <si>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</si>
  <si>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</si>
  <si>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</si>
  <si>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</si>
  <si>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</si>
  <si>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</si>
  <si>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</si>
  <si>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</si>
  <si>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</si>
  <si>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</si>
  <si>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</si>
  <si>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</si>
  <si>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</si>
  <si>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</si>
  <si>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</si>
  <si>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</si>
  <si>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</si>
  <si>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</si>
  <si>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</si>
  <si>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</si>
  <si>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</si>
  <si>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</si>
  <si>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</si>
  <si>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</si>
  <si>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</si>
  <si>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</si>
  <si>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</si>
  <si>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</si>
  <si>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</si>
  <si>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</si>
  <si>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</si>
  <si>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</si>
  <si>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</si>
  <si>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</si>
  <si>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</si>
  <si>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</si>
  <si>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</si>
  <si>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</si>
  <si>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</si>
  <si>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</si>
  <si>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</si>
  <si>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</si>
  <si>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</si>
  <si>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</si>
  <si>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</si>
  <si>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</si>
  <si>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</si>
  <si>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</si>
  <si>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</si>
  <si>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</si>
  <si>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</si>
  <si>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</si>
  <si>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</si>
  <si>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</si>
  <si>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</si>
  <si>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</si>
  <si>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</si>
  <si>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</si>
  <si>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</si>
  <si>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</si>
  <si>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</si>
  <si>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</si>
  <si>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</si>
  <si>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</si>
  <si>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</si>
  <si>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</si>
  <si>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</si>
  <si>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</si>
  <si>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</si>
  <si>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</si>
  <si>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</si>
  <si>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</si>
  <si>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</si>
  <si>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</si>
  <si>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</si>
  <si>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</si>
  <si>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</si>
  <si>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</si>
  <si>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</si>
  <si>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</si>
  <si>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</si>
  <si>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</si>
  <si>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</si>
  <si>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</si>
  <si>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</si>
  <si>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</si>
  <si>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</si>
  <si>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</si>
  <si>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</si>
  <si>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</si>
  <si>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</si>
  <si>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</si>
  <si>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</si>
  <si>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</si>
  <si>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</si>
  <si>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</si>
  <si>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</si>
  <si>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</si>
  <si>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</si>
  <si>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</si>
  <si>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</si>
  <si>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</si>
  <si>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</si>
  <si>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</si>
  <si>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</si>
  <si>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</si>
  <si>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</si>
  <si>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</si>
  <si>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</si>
  <si>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</si>
  <si>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</si>
  <si>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</si>
  <si>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</si>
  <si>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</si>
  <si>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</si>
  <si>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</si>
  <si>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</si>
  <si>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</si>
  <si>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</si>
  <si>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</si>
  <si>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</si>
  <si>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</si>
  <si>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</si>
  <si>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</si>
  <si>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</si>
  <si>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</si>
  <si>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</si>
  <si>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</si>
  <si>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</si>
  <si>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</si>
  <si>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</si>
  <si>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</si>
  <si>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</si>
  <si>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</si>
  <si>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</si>
  <si>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</si>
  <si>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</si>
  <si>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</si>
  <si>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</si>
  <si>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</si>
  <si>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</si>
  <si>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</si>
  <si>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</si>
  <si>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</si>
  <si>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</si>
  <si>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</si>
  <si>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</si>
  <si>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</si>
  <si>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</si>
  <si>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</si>
  <si>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</si>
  <si>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</si>
  <si>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</si>
  <si>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</si>
  <si>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</si>
  <si>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</si>
  <si>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</si>
  <si>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</si>
  <si>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</si>
  <si>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</si>
  <si>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</si>
  <si>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</si>
  <si>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</si>
  <si>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</si>
  <si>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</si>
  <si>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</si>
  <si>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</si>
  <si>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</si>
  <si>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</si>
  <si>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</si>
  <si>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</si>
  <si>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</si>
  <si>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</si>
  <si>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</si>
  <si>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</si>
  <si>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</si>
  <si>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</si>
  <si>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</si>
  <si>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</si>
  <si>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</si>
  <si>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</si>
  <si>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</si>
  <si>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</si>
  <si>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</si>
  <si>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</si>
  <si>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</si>
  <si>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</si>
  <si>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</si>
  <si>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</si>
  <si>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</si>
  <si>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</si>
  <si>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</si>
  <si>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</si>
  <si>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</si>
  <si>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</si>
  <si>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</si>
  <si>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</si>
  <si>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</si>
  <si>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</si>
  <si>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</si>
  <si>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</si>
  <si>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</si>
  <si>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</si>
  <si>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</si>
  <si>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</si>
  <si>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</si>
  <si>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</si>
  <si>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</si>
  <si>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</si>
  <si>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</si>
  <si>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</si>
  <si>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</si>
  <si>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</si>
  <si>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</si>
  <si>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</si>
  <si>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</si>
  <si>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</si>
  <si>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</si>
  <si>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</si>
  <si>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</si>
  <si>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</si>
  <si>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</si>
  <si>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</si>
  <si>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</si>
  <si>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</si>
  <si>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</si>
  <si>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</si>
  <si>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</si>
  <si>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</si>
  <si>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</si>
  <si>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</si>
  <si>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</si>
  <si>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</si>
  <si>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</si>
  <si>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</si>
  <si>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</si>
  <si>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</si>
  <si>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</si>
  <si>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</si>
  <si>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</si>
  <si>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</si>
  <si>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</si>
  <si>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</si>
  <si>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</si>
  <si>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</si>
  <si>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</si>
  <si>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</si>
  <si>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</si>
  <si>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</si>
  <si>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</si>
  <si>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</si>
  <si>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</si>
  <si>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</si>
  <si>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</si>
  <si>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</si>
  <si>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</si>
  <si>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</si>
  <si>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</si>
  <si>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</si>
  <si>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</si>
  <si>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</si>
  <si>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</si>
  <si>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</si>
  <si>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</si>
  <si>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</si>
  <si>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</si>
  <si>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</si>
  <si>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</si>
  <si>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</si>
  <si>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</si>
  <si>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</si>
  <si>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</si>
  <si>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</si>
  <si>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</si>
  <si>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</si>
  <si>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</si>
  <si>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</si>
  <si>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</si>
  <si>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</si>
  <si>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</si>
  <si>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</si>
  <si>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</si>
  <si>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</si>
  <si>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</si>
  <si>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</si>
  <si>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</si>
  <si>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</si>
  <si>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</si>
  <si>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</si>
  <si>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</si>
  <si>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</si>
  <si>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</si>
  <si>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</si>
  <si>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</si>
  <si>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</si>
  <si>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</si>
  <si>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</si>
  <si>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</si>
  <si>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</si>
  <si>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</si>
  <si>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</si>
  <si>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</si>
  <si>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</si>
  <si>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</si>
  <si>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</si>
  <si>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</si>
  <si>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</si>
  <si>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</si>
  <si>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</si>
  <si>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</si>
  <si>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</si>
  <si>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</si>
  <si>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</si>
  <si>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</si>
  <si>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</si>
  <si>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</si>
  <si>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</si>
  <si>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</si>
  <si>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</si>
  <si>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</si>
  <si>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</si>
  <si>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</si>
  <si>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</si>
  <si>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</si>
  <si>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</si>
  <si>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</si>
  <si>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</si>
  <si>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</si>
  <si>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</si>
  <si>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</si>
  <si>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</si>
  <si>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</si>
  <si>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</si>
  <si>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</si>
  <si>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</si>
  <si>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</si>
  <si>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</si>
  <si>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</si>
  <si>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</si>
  <si>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</si>
  <si>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</si>
  <si>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</si>
  <si>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</si>
  <si>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</si>
  <si>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</si>
  <si>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</si>
  <si>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</si>
  <si>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</si>
  <si>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</si>
  <si>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</si>
  <si>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</si>
  <si>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</si>
  <si>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</si>
  <si>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</si>
  <si>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</si>
  <si>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</si>
  <si>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</si>
  <si>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</si>
  <si>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</si>
  <si>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</si>
  <si>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</si>
  <si>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</si>
  <si>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</si>
  <si>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</si>
  <si>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</si>
  <si>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</si>
  <si>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</si>
  <si>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</si>
  <si>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</si>
  <si>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</si>
  <si>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</si>
  <si>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</si>
  <si>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</si>
  <si>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</si>
  <si>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</si>
  <si>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</si>
  <si>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</si>
  <si>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</si>
  <si>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</si>
  <si>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</si>
  <si>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</si>
  <si>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</si>
  <si>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</si>
  <si>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</si>
  <si>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</si>
  <si>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</si>
  <si>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</si>
  <si>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</si>
  <si>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</si>
  <si>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</si>
  <si>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</si>
  <si>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</si>
  <si>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</si>
  <si>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</si>
  <si>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</si>
  <si>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</si>
  <si>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</si>
  <si>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</si>
  <si>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</si>
  <si>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</si>
  <si>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</si>
  <si>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</si>
  <si>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</si>
  <si>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</si>
  <si>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</si>
  <si>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</si>
  <si>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</si>
  <si>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</si>
  <si>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</si>
  <si>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</si>
  <si>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</si>
  <si>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</si>
  <si>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</si>
  <si>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</si>
  <si>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</si>
  <si>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</si>
  <si>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</si>
  <si>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</si>
  <si>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</si>
  <si>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</si>
  <si>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</si>
  <si>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</si>
  <si>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</si>
  <si>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</si>
  <si>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</si>
  <si>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</si>
  <si>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</si>
  <si>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</si>
  <si>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</si>
  <si>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</si>
  <si>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</si>
  <si>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</si>
  <si>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</si>
  <si>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</si>
  <si>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</si>
  <si>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</si>
  <si>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</si>
  <si>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</si>
  <si>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</si>
  <si>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</si>
  <si>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</si>
  <si>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</si>
  <si>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</si>
  <si>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</si>
  <si>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</si>
  <si>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</si>
  <si>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</si>
  <si>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</si>
  <si>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</si>
  <si>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</si>
  <si>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</si>
  <si>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</si>
  <si>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</si>
  <si>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</si>
  <si>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</si>
  <si>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</si>
  <si>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</si>
  <si>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</si>
  <si>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</si>
  <si>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</si>
  <si>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</si>
  <si>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</si>
  <si>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</si>
  <si>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</si>
  <si>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</si>
  <si>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</si>
  <si>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</si>
  <si>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</si>
  <si>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</si>
  <si>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</si>
  <si>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</si>
  <si>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</si>
  <si>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</si>
  <si>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</si>
  <si>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</si>
  <si>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</si>
  <si>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</si>
  <si>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</si>
  <si>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</si>
  <si>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</si>
  <si>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</si>
  <si>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</si>
  <si>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</si>
  <si>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</si>
  <si>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</si>
  <si>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</si>
  <si>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</si>
  <si>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</si>
  <si>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</si>
  <si>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</si>
  <si>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</si>
  <si>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</si>
  <si>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</si>
  <si>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</si>
  <si>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</si>
  <si>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</si>
  <si>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</si>
  <si>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</si>
  <si>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</si>
  <si>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</si>
  <si>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</si>
  <si>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</si>
  <si>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</si>
  <si>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</si>
  <si>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</si>
  <si>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</si>
  <si>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</si>
  <si>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</si>
  <si>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</si>
  <si>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</si>
  <si>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</si>
  <si>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</si>
  <si>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</si>
  <si>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</si>
  <si>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</si>
  <si>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</si>
  <si>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</si>
  <si>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</si>
  <si>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</si>
  <si>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</si>
  <si>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</si>
  <si>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</si>
  <si>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</si>
  <si>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</si>
  <si>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</si>
  <si>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</si>
  <si>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</si>
  <si>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</si>
  <si>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</si>
  <si>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</si>
  <si>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</si>
  <si>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</si>
  <si>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</si>
  <si>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</si>
  <si>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</si>
  <si>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</si>
  <si>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</si>
  <si>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</si>
  <si>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</si>
  <si>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</si>
  <si>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</si>
  <si>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</si>
  <si>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</si>
  <si>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</si>
  <si>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</si>
  <si>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</si>
  <si>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</si>
  <si>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</si>
  <si>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</si>
  <si>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</si>
  <si>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</si>
  <si>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</si>
  <si>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</si>
  <si>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</si>
  <si>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</si>
  <si>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</si>
  <si>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</si>
  <si>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</si>
  <si>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</si>
  <si>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</si>
  <si>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</si>
  <si>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</si>
  <si>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</si>
  <si>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</si>
  <si>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</si>
  <si>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</si>
  <si>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</si>
  <si>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</si>
  <si>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</si>
  <si>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</si>
  <si>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</si>
  <si>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</si>
  <si>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</si>
  <si>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</si>
  <si>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</si>
  <si>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</si>
  <si>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</si>
  <si>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</si>
  <si>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</si>
  <si>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</si>
  <si>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</si>
  <si>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</si>
  <si>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</si>
  <si>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</si>
  <si>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</si>
  <si>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</si>
  <si>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</si>
  <si>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</si>
  <si>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</si>
  <si>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</si>
  <si>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</si>
  <si>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</si>
  <si>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</si>
  <si>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</si>
  <si>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</si>
  <si>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</si>
  <si>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</si>
  <si>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</si>
  <si>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</si>
  <si>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</si>
  <si>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</si>
  <si>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</si>
  <si>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</si>
  <si>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</si>
  <si>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</si>
  <si>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</si>
  <si>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</si>
  <si>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</si>
  <si>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</si>
  <si>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</si>
  <si>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</si>
  <si>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</si>
  <si>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</si>
  <si>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</si>
  <si>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</si>
  <si>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</si>
  <si>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</si>
  <si>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</si>
  <si>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</si>
  <si>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</si>
  <si>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</si>
  <si>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</si>
  <si>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</si>
  <si>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</si>
  <si>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</si>
  <si>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</si>
  <si>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</si>
  <si>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</si>
  <si>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</si>
  <si>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</si>
  <si>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</si>
  <si>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</si>
  <si>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</si>
  <si>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</si>
  <si>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</si>
  <si>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</si>
  <si>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</si>
  <si>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</si>
  <si>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</si>
  <si>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</si>
  <si>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</si>
  <si>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</si>
  <si>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</si>
  <si>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</si>
  <si>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</si>
  <si>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</si>
  <si>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</si>
  <si>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</si>
  <si>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</si>
  <si>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</si>
  <si>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</si>
  <si>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</si>
  <si>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</si>
  <si>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</si>
  <si>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</si>
  <si>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</si>
  <si>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</si>
  <si>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</si>
  <si>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</si>
  <si>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</si>
  <si>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</si>
  <si>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</si>
  <si>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</si>
  <si>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</si>
  <si>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</si>
  <si>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</si>
  <si>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</si>
  <si>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</si>
  <si>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</si>
  <si>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</si>
  <si>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</si>
  <si>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</si>
  <si>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</si>
  <si>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</si>
  <si>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</si>
  <si>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</si>
  <si>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</si>
  <si>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</si>
  <si>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</si>
  <si>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</si>
  <si>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</si>
  <si>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</si>
  <si>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</si>
  <si>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</si>
  <si>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</si>
  <si>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</si>
  <si>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</si>
  <si>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</si>
  <si>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</si>
  <si>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</si>
  <si>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</si>
  <si>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</si>
  <si>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</si>
  <si>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</si>
  <si>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</si>
  <si>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</si>
  <si>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</si>
  <si>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</si>
  <si>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</si>
  <si>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</si>
  <si>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</si>
  <si>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</si>
  <si>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</si>
  <si>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</si>
  <si>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</si>
  <si>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</si>
  <si>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</si>
  <si>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</si>
  <si>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</si>
  <si>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</si>
  <si>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</si>
  <si>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</si>
  <si>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</si>
  <si>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</si>
  <si>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</si>
  <si>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</si>
  <si>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</si>
  <si>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</si>
  <si>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</si>
  <si>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</si>
  <si>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</si>
  <si>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</si>
  <si>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</si>
  <si>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</si>
  <si>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</si>
  <si>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</si>
  <si>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</si>
  <si>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</si>
  <si>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</si>
  <si>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</si>
  <si>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</si>
  <si>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</si>
  <si>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</si>
  <si>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</si>
  <si>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</si>
  <si>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</si>
  <si>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</si>
  <si>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</si>
  <si>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</si>
  <si>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</si>
  <si>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</si>
  <si>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</si>
  <si>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</si>
  <si>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</si>
  <si>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</si>
  <si>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</si>
  <si>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</si>
  <si>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</si>
  <si>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</si>
  <si>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</si>
  <si>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</si>
  <si>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</si>
  <si>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</si>
  <si>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</si>
  <si>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</si>
  <si>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</si>
  <si>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</si>
  <si>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</si>
  <si>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</si>
  <si>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</si>
  <si>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</si>
  <si>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</si>
  <si>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</si>
  <si>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</si>
  <si>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</si>
  <si>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</si>
  <si>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</si>
  <si>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</si>
  <si>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</si>
  <si>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</si>
  <si>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</si>
  <si>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</si>
  <si>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</si>
  <si>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</si>
  <si>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</si>
  <si>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</si>
  <si>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</si>
  <si>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</si>
  <si>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</si>
  <si>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</si>
  <si>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</si>
  <si>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</si>
  <si>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</si>
  <si>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</si>
  <si>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</si>
  <si>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</si>
  <si>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</si>
  <si>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</si>
  <si>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</si>
  <si>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</si>
  <si>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</si>
  <si>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</si>
  <si>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</si>
  <si>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</si>
  <si>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</si>
  <si>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</si>
  <si>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</si>
  <si>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</si>
  <si>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</si>
  <si>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</si>
  <si>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</si>
  <si>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</si>
  <si>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</si>
  <si>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</si>
  <si>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</si>
  <si>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</si>
  <si>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</si>
  <si>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</si>
  <si>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</si>
  <si>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</si>
  <si>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</si>
  <si>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</si>
  <si>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</si>
  <si>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</si>
  <si>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</si>
  <si>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</si>
  <si>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</si>
  <si>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</si>
  <si>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</si>
  <si>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</si>
  <si>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</si>
  <si>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</si>
  <si>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</si>
  <si>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</si>
  <si>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</si>
  <si>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</si>
  <si>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</si>
  <si>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</si>
  <si>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</si>
  <si>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</si>
  <si>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</si>
  <si>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</si>
  <si>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</si>
  <si>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</si>
  <si>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</si>
  <si>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</si>
  <si>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</si>
  <si>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</si>
  <si>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</si>
  <si>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</si>
  <si>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</si>
  <si>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</si>
  <si>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</si>
  <si>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</si>
  <si>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</si>
  <si>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</si>
  <si>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</si>
  <si>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</si>
  <si>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</si>
  <si>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</si>
  <si>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</si>
  <si>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</si>
  <si>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</si>
  <si>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</si>
  <si>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</si>
  <si>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</si>
  <si>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</si>
  <si>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</si>
  <si>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</si>
  <si>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</si>
  <si>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</si>
  <si>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</si>
  <si>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</si>
  <si>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</si>
  <si>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</si>
  <si>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</si>
  <si>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</si>
  <si>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</si>
  <si>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</si>
  <si>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</si>
  <si>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</si>
  <si>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</si>
  <si>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</si>
  <si>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</si>
  <si>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</si>
  <si>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</si>
  <si>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</si>
  <si>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</si>
  <si>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</si>
  <si>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</si>
  <si>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</si>
  <si>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</si>
  <si>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</si>
  <si>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</si>
  <si>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</si>
  <si>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</si>
  <si>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</si>
  <si>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</si>
  <si>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</si>
  <si>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</si>
  <si>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</si>
  <si>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</si>
  <si>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</si>
  <si>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</si>
  <si>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</si>
  <si>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</si>
  <si>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</si>
  <si>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</si>
  <si>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</si>
  <si>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</si>
  <si>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</si>
  <si>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</si>
  <si>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</si>
  <si>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</si>
  <si>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</si>
  <si>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</si>
  <si>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</si>
  <si>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</si>
  <si>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</si>
  <si>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</si>
  <si>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</si>
  <si>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</si>
  <si>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</si>
  <si>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</si>
  <si>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</si>
  <si>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</si>
  <si>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</si>
  <si>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</si>
  <si>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</si>
  <si>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</si>
  <si>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</si>
  <si>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</si>
  <si>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</si>
  <si>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</si>
  <si>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</si>
  <si>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</si>
  <si>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</si>
  <si>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</si>
  <si>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</si>
  <si>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</si>
  <si>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</si>
  <si>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</si>
  <si>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</si>
  <si>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</si>
  <si>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</si>
  <si>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</si>
  <si>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</si>
  <si>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</si>
  <si>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</si>
  <si>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</si>
  <si>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</si>
  <si>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</si>
  <si>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</si>
  <si>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</si>
  <si>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</si>
  <si>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</si>
  <si>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</si>
  <si>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</si>
  <si>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</si>
  <si>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</si>
  <si>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</si>
  <si>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</si>
  <si>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</si>
  <si>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</si>
  <si>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</si>
  <si>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</si>
  <si>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</si>
  <si>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</si>
  <si>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</si>
  <si>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</si>
  <si>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</si>
  <si>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</si>
  <si>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</si>
  <si>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</si>
  <si>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</si>
  <si>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</si>
  <si>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</si>
  <si>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</si>
  <si>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</si>
  <si>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</si>
  <si>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</si>
  <si>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</si>
  <si>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</si>
  <si>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</si>
  <si>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</si>
  <si>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</si>
  <si>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</si>
  <si>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</si>
  <si>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</si>
  <si>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</si>
  <si>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</si>
  <si>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</si>
  <si>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</si>
  <si>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</si>
  <si>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</si>
  <si>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</si>
  <si>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</si>
  <si>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</si>
  <si>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</si>
  <si>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</si>
  <si>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</si>
  <si>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</si>
  <si>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</si>
  <si>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</si>
  <si>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</si>
  <si>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</si>
  <si>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</si>
  <si>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</si>
  <si>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</si>
  <si>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</si>
  <si>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</si>
  <si>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</si>
  <si>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</si>
  <si>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</si>
  <si>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</si>
  <si>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</si>
  <si>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</si>
  <si>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</si>
  <si>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</si>
  <si>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</si>
  <si>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</si>
  <si>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</si>
  <si>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</si>
  <si>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</si>
  <si>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</si>
  <si>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</si>
  <si>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</si>
  <si>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</si>
  <si>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</si>
  <si>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</si>
  <si>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</si>
  <si>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</si>
  <si>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</si>
  <si>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</si>
  <si>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</si>
  <si>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</si>
  <si>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</si>
  <si>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</si>
  <si>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</si>
  <si>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</si>
  <si>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</si>
  <si>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</si>
  <si>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</si>
  <si>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</si>
  <si>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</si>
  <si>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</si>
  <si>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</si>
  <si>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</si>
  <si>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</si>
  <si>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</si>
  <si>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</si>
  <si>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</si>
  <si>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</si>
  <si>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</si>
  <si>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</si>
  <si>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</si>
  <si>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</si>
  <si>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</si>
  <si>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</si>
  <si>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</si>
  <si>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</si>
  <si>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</si>
  <si>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</si>
  <si>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</si>
  <si>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</si>
  <si>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</si>
  <si>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</si>
  <si>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</si>
  <si>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</si>
  <si>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</si>
  <si>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</si>
  <si>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</si>
  <si>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</si>
  <si>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</si>
  <si>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</si>
  <si>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</si>
  <si>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</si>
  <si>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</si>
  <si>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</si>
  <si>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</si>
  <si>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</si>
  <si>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</si>
  <si>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</si>
  <si>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</si>
  <si>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</si>
  <si>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</si>
  <si>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</si>
  <si>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</si>
  <si>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</si>
  <si>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</si>
  <si>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</si>
  <si>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</si>
  <si>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</si>
  <si>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</si>
  <si>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</si>
  <si>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</si>
  <si>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</si>
  <si>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</si>
  <si>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</si>
  <si>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</si>
  <si>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</si>
  <si>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</si>
  <si>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</si>
  <si>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</si>
  <si>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</si>
  <si>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</si>
  <si>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</si>
  <si>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</si>
  <si>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</si>
  <si>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</si>
  <si>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</si>
  <si>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</si>
  <si>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</si>
  <si>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</si>
  <si>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</si>
  <si>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</si>
  <si>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</si>
  <si>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</si>
  <si>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</si>
  <si>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</si>
  <si>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</si>
  <si>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</si>
  <si>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</si>
  <si>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</si>
  <si>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</si>
  <si>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</si>
  <si>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</si>
  <si>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</si>
  <si>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</si>
  <si>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</si>
  <si>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</si>
  <si>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</si>
  <si>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</si>
  <si>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</si>
  <si>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</si>
  <si>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</si>
  <si>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</si>
  <si>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</si>
  <si>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</si>
  <si>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</si>
  <si>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</si>
  <si>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</si>
  <si>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</si>
  <si>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</si>
  <si>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</si>
  <si>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</si>
  <si>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</si>
  <si>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</si>
  <si>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</si>
  <si>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</si>
  <si>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</si>
  <si>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</si>
  <si>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</si>
  <si>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</si>
  <si>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</si>
  <si>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</si>
  <si>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</si>
  <si>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</si>
  <si>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</si>
  <si>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</si>
  <si>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</si>
  <si>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</si>
  <si>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</si>
  <si>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</si>
  <si>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</si>
  <si>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</si>
  <si>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</si>
  <si>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</si>
  <si>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</si>
  <si>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</si>
  <si>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</si>
  <si>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</si>
  <si>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</si>
  <si>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</si>
  <si>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</si>
  <si>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</si>
  <si>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</si>
  <si>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</si>
  <si>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</si>
  <si>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</si>
  <si>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</si>
  <si>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</si>
  <si>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</si>
  <si>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</si>
  <si>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</si>
  <si>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</si>
  <si>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</si>
  <si>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</si>
  <si>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</si>
  <si>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</si>
  <si>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</si>
  <si>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</si>
  <si>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</si>
  <si>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</si>
  <si>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</si>
  <si>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</si>
  <si>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</si>
  <si>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</si>
  <si>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</si>
  <si>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</si>
  <si>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</si>
  <si>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</si>
  <si>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</si>
  <si>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</si>
  <si>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</si>
  <si>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</si>
  <si>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</si>
  <si>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</si>
  <si>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</si>
  <si>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</si>
  <si>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</si>
  <si>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</si>
  <si>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</si>
  <si>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</si>
  <si>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</si>
  <si>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</si>
  <si>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</si>
  <si>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</si>
  <si>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</si>
  <si>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</si>
  <si>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</si>
  <si>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</si>
  <si>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</si>
  <si>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</si>
  <si>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</si>
  <si>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</si>
  <si>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</si>
  <si>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</si>
  <si>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</si>
  <si>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</si>
  <si>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</si>
  <si>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</si>
  <si>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</si>
  <si>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</si>
  <si>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</si>
  <si>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</si>
  <si>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</si>
  <si>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</si>
  <si>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</si>
  <si>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</si>
  <si>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</si>
  <si>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</si>
  <si>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</si>
  <si>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</si>
  <si>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</si>
  <si>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</si>
  <si>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</si>
  <si>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</si>
  <si>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</si>
  <si>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</si>
  <si>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</si>
  <si>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</si>
  <si>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</si>
  <si>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</si>
  <si>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</si>
  <si>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</si>
  <si>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</si>
  <si>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</si>
  <si>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</si>
  <si>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</si>
  <si>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</si>
  <si>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</si>
  <si>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</si>
  <si>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</si>
  <si>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</si>
  <si>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</si>
  <si>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</si>
  <si>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</si>
  <si>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</si>
  <si>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</si>
  <si>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</si>
  <si>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</si>
  <si>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</si>
  <si>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</si>
  <si>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</si>
  <si>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</si>
  <si>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</si>
  <si>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</si>
  <si>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</si>
  <si>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</si>
  <si>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</si>
  <si>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</si>
  <si>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</si>
  <si>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</si>
  <si>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</si>
  <si>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</si>
  <si>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</si>
  <si>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</si>
  <si>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</si>
  <si>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</si>
  <si>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</si>
  <si>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</si>
  <si>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</si>
  <si>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</si>
  <si>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</si>
  <si>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</si>
  <si>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</si>
  <si>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</si>
  <si>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</si>
  <si>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</si>
  <si>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</si>
  <si>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</si>
  <si>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</si>
  <si>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</si>
  <si>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</si>
  <si>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</si>
  <si>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</si>
  <si>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</si>
  <si>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</si>
  <si>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</si>
  <si>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</si>
  <si>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</si>
  <si>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</si>
  <si>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</si>
  <si>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</si>
  <si>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</si>
  <si>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</si>
  <si>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</si>
  <si>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</si>
  <si>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</si>
  <si>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</si>
  <si>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</si>
  <si>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</si>
  <si>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</si>
  <si>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</si>
  <si>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</si>
  <si>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</si>
  <si>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</si>
  <si>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</si>
  <si>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</si>
  <si>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</si>
  <si>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</si>
  <si>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</si>
  <si>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</si>
  <si>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</si>
  <si>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</si>
  <si>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</si>
  <si>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</si>
  <si>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</si>
  <si>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</si>
  <si>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</si>
  <si>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</si>
  <si>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</si>
  <si>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</si>
  <si>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</si>
  <si>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</si>
  <si>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</si>
  <si>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</si>
  <si>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</si>
  <si>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</si>
  <si>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</si>
  <si>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</si>
  <si>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</si>
  <si>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</si>
  <si>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</si>
  <si>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</si>
  <si>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</si>
  <si>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</si>
  <si>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</si>
  <si>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</si>
  <si>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</si>
  <si>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</si>
  <si>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</si>
  <si>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</si>
  <si>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</si>
  <si>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</si>
  <si>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</si>
  <si>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</si>
  <si>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</si>
  <si>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</si>
  <si>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</si>
  <si>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</si>
  <si>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</si>
  <si>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</si>
  <si>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</si>
  <si>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</si>
  <si>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</si>
  <si>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</si>
  <si>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</si>
  <si>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</si>
  <si>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</si>
  <si>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</si>
  <si>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</si>
  <si>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</si>
  <si>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</si>
  <si>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</si>
  <si>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</si>
  <si>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</si>
  <si>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</si>
  <si>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</si>
  <si>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</si>
  <si>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</si>
  <si>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</si>
  <si>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</si>
  <si>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</si>
  <si>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</si>
  <si>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</si>
  <si>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</si>
  <si>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</si>
  <si>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</si>
  <si>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</si>
  <si>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</si>
  <si>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</si>
  <si>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</si>
  <si>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</si>
  <si>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</si>
  <si>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</si>
  <si>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</si>
  <si>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</si>
  <si>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</si>
  <si>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</si>
  <si>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</si>
  <si>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</si>
  <si>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</si>
  <si>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</si>
  <si>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</si>
  <si>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</si>
  <si>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</si>
  <si>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</si>
  <si>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</si>
  <si>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</si>
  <si>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</si>
  <si>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</si>
  <si>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</si>
  <si>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</si>
  <si>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</si>
  <si>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</si>
  <si>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</si>
  <si>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</si>
  <si>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</si>
  <si>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</si>
  <si>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</si>
  <si>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</si>
  <si>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</si>
  <si>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</si>
  <si>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</si>
  <si>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</si>
  <si>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</si>
  <si>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</si>
  <si>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</si>
  <si>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</si>
  <si>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</si>
  <si>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</si>
  <si>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</si>
  <si>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</si>
  <si>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</si>
  <si>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</si>
  <si>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</si>
  <si>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</si>
  <si>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</si>
  <si>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</si>
  <si>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</si>
  <si>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</si>
  <si>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</si>
  <si>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</si>
  <si>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</si>
  <si>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</si>
  <si>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</si>
  <si>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</si>
  <si>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</si>
  <si>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</si>
  <si>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</si>
  <si>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</si>
  <si>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</si>
  <si>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</si>
  <si>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</si>
  <si>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</si>
  <si>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</si>
  <si>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</si>
  <si>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</si>
  <si>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</si>
  <si>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</si>
  <si>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</si>
  <si>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</si>
  <si>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</si>
  <si>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</si>
  <si>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</si>
  <si>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</si>
  <si>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</si>
  <si>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</si>
  <si>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</si>
  <si>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</si>
  <si>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</si>
  <si>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</si>
  <si>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</si>
  <si>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</si>
  <si>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</si>
  <si>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</si>
  <si>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</si>
  <si>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</si>
  <si>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</si>
  <si>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</si>
  <si>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</si>
  <si>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</si>
  <si>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</si>
  <si>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</si>
  <si>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</si>
  <si>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</si>
  <si>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</si>
  <si>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</si>
  <si>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</si>
  <si>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</si>
  <si>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</si>
  <si>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</si>
  <si>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</si>
  <si>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</si>
  <si>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</si>
  <si>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</si>
  <si>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</si>
  <si>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</si>
  <si>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</si>
  <si>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</si>
  <si>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</si>
  <si>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</si>
  <si>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</si>
  <si>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</si>
  <si>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</si>
  <si>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</si>
  <si>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</si>
  <si>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</si>
  <si>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</si>
  <si>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</si>
  <si>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</si>
  <si>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</si>
  <si>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</si>
  <si>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</si>
  <si>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</si>
  <si>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</si>
  <si>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</si>
  <si>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</si>
  <si>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</si>
  <si>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</si>
  <si>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</si>
  <si>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</si>
  <si>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</si>
  <si>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</si>
  <si>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</si>
  <si>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</si>
  <si>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</si>
  <si>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</si>
  <si>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</si>
  <si>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</si>
  <si>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</si>
  <si>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</si>
  <si>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</si>
  <si>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</si>
  <si>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</si>
  <si>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</si>
  <si>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</si>
  <si>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</si>
  <si>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</si>
  <si>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</si>
  <si>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</si>
  <si>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</si>
  <si>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</si>
  <si>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</si>
  <si>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</si>
  <si>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</si>
  <si>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</si>
  <si>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</si>
  <si>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</si>
  <si>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</si>
  <si>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</si>
  <si>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</si>
  <si>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</si>
  <si>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</si>
  <si>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</si>
  <si>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</si>
  <si>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</si>
  <si>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</si>
  <si>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</si>
  <si>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</si>
  <si>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</si>
  <si>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</si>
  <si>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</si>
  <si>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</si>
  <si>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</si>
  <si>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</si>
  <si>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</si>
  <si>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</si>
  <si>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</si>
  <si>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</si>
  <si>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</si>
  <si>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</si>
  <si>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</si>
  <si>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</si>
  <si>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</si>
  <si>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</si>
  <si>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</si>
  <si>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</si>
  <si>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</si>
  <si>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</si>
  <si>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</si>
  <si>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</si>
  <si>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</si>
  <si>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</si>
  <si>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</si>
  <si>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</si>
  <si>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</si>
  <si>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</si>
  <si>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</si>
  <si>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</si>
  <si>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</si>
  <si>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</si>
  <si>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</si>
  <si>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</si>
  <si>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</si>
  <si>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</si>
  <si>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</si>
  <si>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</si>
  <si>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</si>
  <si>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</si>
  <si>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</si>
  <si>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</si>
  <si>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</si>
  <si>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</si>
  <si>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</si>
  <si>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</si>
  <si>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</si>
  <si>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</si>
  <si>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</si>
  <si>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</si>
  <si>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</si>
  <si>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</si>
  <si>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</si>
  <si>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</si>
  <si>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</si>
  <si>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</si>
  <si>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</si>
  <si>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</si>
  <si>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</si>
  <si>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</si>
  <si>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</si>
  <si>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</si>
  <si>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</si>
  <si>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</si>
  <si>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</si>
  <si>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</si>
  <si>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</si>
  <si>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</si>
  <si>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</si>
  <si>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</si>
  <si>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</si>
  <si>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</si>
  <si>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</si>
  <si>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</si>
  <si>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</si>
  <si>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</si>
  <si>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</si>
  <si>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</si>
  <si>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</si>
  <si>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</si>
  <si>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</si>
  <si>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</si>
  <si>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</si>
  <si>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</si>
  <si>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</si>
  <si>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</si>
  <si>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</si>
  <si>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</si>
  <si>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</si>
  <si>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</si>
  <si>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</si>
  <si>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</si>
  <si>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</si>
  <si>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</si>
  <si>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</si>
  <si>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</si>
  <si>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</si>
  <si>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</si>
  <si>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</si>
  <si>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</si>
  <si>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</si>
  <si>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</si>
  <si>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</si>
  <si>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</si>
  <si>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</si>
  <si>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</si>
  <si>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</si>
  <si>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</si>
  <si>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</si>
  <si>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</si>
  <si>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</si>
  <si>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</si>
  <si>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</si>
  <si>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</si>
  <si>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</si>
  <si>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</si>
  <si>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</si>
  <si>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</si>
  <si>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</si>
  <si>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</si>
  <si>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</si>
  <si>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</si>
  <si>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</si>
  <si>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</si>
  <si>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</si>
  <si>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</si>
  <si>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</si>
  <si>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</si>
  <si>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</si>
  <si>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</si>
  <si>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</si>
  <si>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</si>
  <si>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</si>
  <si>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</si>
  <si>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</si>
  <si>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</si>
  <si>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</si>
  <si>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</si>
  <si>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</si>
  <si>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</si>
  <si>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</si>
  <si>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</si>
  <si>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</si>
  <si>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</si>
  <si>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</si>
  <si>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</si>
  <si>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</si>
  <si>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</si>
  <si>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</si>
  <si>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</si>
  <si>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</si>
  <si>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</si>
  <si>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</si>
  <si>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</si>
  <si>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</si>
  <si>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</si>
  <si>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</si>
  <si>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</si>
  <si>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</si>
  <si>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</si>
  <si>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</si>
  <si>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</si>
  <si>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</si>
  <si>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</si>
  <si>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</si>
  <si>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</si>
  <si>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</si>
  <si>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</si>
  <si>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</si>
  <si>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</si>
  <si>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</si>
  <si>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</si>
  <si>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</si>
  <si>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</si>
  <si>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</si>
  <si>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</si>
  <si>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</si>
  <si>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</si>
  <si>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</si>
  <si>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</si>
  <si>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</si>
  <si>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</si>
  <si>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</si>
  <si>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</si>
  <si>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</si>
  <si>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</si>
  <si>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</si>
  <si>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</si>
  <si>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</si>
  <si>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</si>
  <si>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</si>
  <si>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</si>
  <si>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</si>
  <si>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</si>
  <si>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</si>
  <si>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</si>
  <si>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</si>
  <si>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</si>
  <si>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</si>
  <si>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</si>
  <si>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</si>
  <si>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</si>
  <si>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</si>
  <si>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</si>
  <si>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</si>
  <si>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</si>
  <si>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</si>
  <si>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</si>
  <si>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</si>
  <si>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</si>
  <si>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</si>
  <si>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</si>
  <si>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</si>
  <si>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</si>
  <si>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</si>
  <si>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</si>
  <si>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</si>
  <si>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</si>
  <si>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</si>
  <si>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</si>
  <si>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</si>
  <si>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</si>
  <si>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</si>
  <si>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</si>
  <si>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</si>
  <si>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</si>
  <si>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</si>
  <si>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</si>
  <si>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</si>
  <si>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</si>
  <si>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</si>
  <si>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</si>
  <si>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</si>
  <si>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</si>
  <si>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</si>
  <si>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</si>
  <si>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</si>
  <si>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</si>
  <si>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</si>
  <si>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</si>
  <si>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</si>
  <si>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</si>
  <si>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</si>
  <si>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</si>
  <si>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</si>
  <si>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</si>
  <si>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</si>
  <si>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</si>
  <si>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</si>
  <si>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</si>
  <si>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</si>
  <si>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</si>
  <si>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</si>
  <si>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</si>
  <si>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</si>
  <si>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</si>
  <si>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</si>
  <si>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</si>
  <si>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</si>
  <si>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</si>
  <si>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</si>
  <si>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</si>
  <si>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</si>
  <si>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</si>
  <si>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</si>
  <si>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</si>
  <si>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</si>
  <si>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</si>
  <si>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</si>
  <si>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</si>
  <si>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</si>
  <si>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</si>
  <si>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</si>
  <si>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</si>
  <si>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</si>
  <si>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</si>
  <si>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</si>
  <si>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</si>
  <si>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</si>
  <si>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</si>
  <si>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</si>
  <si>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</si>
  <si>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</si>
  <si>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</si>
  <si>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</si>
  <si>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</si>
  <si>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</si>
  <si>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</si>
  <si>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</si>
  <si>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</si>
  <si>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</si>
  <si>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</si>
  <si>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</si>
  <si>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</si>
  <si>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</si>
  <si>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</si>
  <si>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</si>
  <si>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</si>
  <si>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</si>
  <si>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</si>
  <si>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</si>
  <si>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</si>
  <si>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</si>
  <si>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</si>
  <si>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</si>
  <si>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</si>
  <si>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</si>
  <si>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</si>
  <si>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</si>
  <si>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</si>
  <si>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</si>
  <si>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</si>
  <si>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</si>
  <si>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</si>
  <si>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</si>
  <si>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</si>
  <si>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</si>
  <si>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</si>
  <si>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</si>
  <si>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</si>
  <si>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</si>
  <si>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</si>
  <si>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</si>
  <si>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</si>
  <si>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</si>
  <si>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</si>
  <si>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</si>
  <si>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</si>
  <si>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</si>
  <si>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</si>
  <si>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</si>
  <si>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</si>
  <si>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</si>
  <si>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</si>
  <si>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</si>
  <si>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</si>
  <si>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</si>
  <si>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</si>
  <si>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</si>
  <si>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</si>
  <si>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</si>
  <si>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</si>
  <si>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</si>
  <si>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</si>
  <si>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</si>
  <si>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</si>
  <si>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</si>
  <si>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</si>
  <si>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</si>
  <si>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</si>
  <si>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</si>
  <si>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</si>
  <si>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</si>
  <si>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</si>
  <si>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</si>
  <si>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</si>
  <si>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</si>
  <si>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</si>
  <si>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</si>
  <si>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</si>
  <si>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</si>
  <si>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</si>
  <si>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</si>
  <si>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</si>
  <si>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</si>
  <si>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</si>
  <si>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</si>
  <si>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</si>
  <si>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</si>
  <si>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</si>
  <si>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</si>
  <si>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</si>
  <si>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</si>
  <si>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</si>
  <si>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</si>
  <si>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</si>
  <si>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</si>
  <si>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</si>
  <si>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</si>
  <si>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</si>
  <si>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</si>
  <si>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</si>
  <si>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</si>
  <si>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</si>
  <si>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</si>
  <si>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</si>
  <si>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</si>
  <si>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</si>
  <si>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</si>
  <si>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</si>
  <si>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</si>
  <si>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</si>
  <si>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</si>
  <si>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</si>
  <si>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</si>
  <si>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</si>
  <si>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</si>
  <si>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</si>
  <si>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</si>
  <si>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</si>
  <si>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</si>
  <si>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</si>
  <si>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</si>
  <si>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</si>
  <si>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</si>
  <si>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</si>
  <si>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</si>
  <si>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</si>
  <si>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</si>
  <si>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</si>
  <si>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</si>
  <si>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</si>
  <si>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</si>
  <si>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</si>
  <si>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</si>
  <si>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</si>
  <si>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</si>
  <si>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</si>
  <si>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</si>
  <si>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</si>
  <si>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</si>
  <si>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</si>
  <si>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</si>
  <si>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</si>
  <si>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</si>
  <si>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</si>
  <si>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</si>
  <si>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</si>
  <si>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</si>
  <si>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</si>
  <si>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</si>
  <si>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</si>
  <si>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</si>
  <si>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</si>
  <si>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</si>
  <si>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</si>
  <si>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</si>
  <si>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</si>
  <si>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</si>
  <si>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</si>
  <si>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</si>
  <si>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</si>
  <si>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</si>
  <si>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</si>
  <si>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</si>
  <si>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</si>
  <si>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</si>
  <si>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</si>
  <si>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</si>
  <si>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</si>
  <si>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</si>
  <si>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</si>
  <si>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</si>
  <si>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</si>
  <si>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</si>
  <si>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</si>
  <si>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</si>
  <si>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</si>
  <si>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</si>
  <si>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</si>
  <si>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</si>
  <si>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</si>
  <si>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</si>
  <si>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</si>
  <si>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</si>
  <si>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</si>
  <si>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</si>
  <si>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</si>
  <si>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</si>
  <si>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</si>
  <si>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</si>
  <si>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</si>
  <si>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</si>
  <si>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</si>
  <si>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</si>
  <si>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</si>
  <si>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</si>
  <si>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</si>
  <si>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</si>
  <si>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</si>
  <si>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</si>
  <si>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</si>
  <si>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</si>
  <si>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</si>
  <si>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</si>
  <si>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</si>
  <si>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</si>
  <si>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</si>
  <si>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</si>
  <si>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</si>
  <si>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</si>
  <si>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</si>
  <si>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</si>
  <si>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</si>
  <si>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</si>
  <si>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</si>
  <si>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</si>
  <si>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</si>
  <si>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</si>
  <si>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</si>
  <si>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</si>
  <si>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</si>
  <si>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</si>
  <si>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</si>
  <si>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</si>
  <si>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</si>
  <si>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</si>
  <si>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</si>
  <si>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</si>
  <si>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</si>
  <si>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</si>
  <si>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</si>
  <si>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</si>
  <si>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</si>
  <si>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</si>
  <si>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</si>
  <si>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</si>
  <si>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</si>
  <si>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</si>
  <si>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</si>
  <si>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</si>
  <si>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</si>
  <si>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</si>
  <si>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</si>
  <si>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</si>
  <si>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</si>
  <si>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</si>
  <si>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</si>
  <si>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</si>
  <si>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</si>
  <si>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</si>
  <si>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</si>
  <si>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</si>
  <si>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</si>
  <si>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</si>
  <si>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</si>
  <si>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</si>
  <si>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</si>
  <si>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</si>
  <si>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</si>
  <si>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</si>
  <si>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</si>
  <si>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</si>
  <si>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</si>
  <si>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</si>
  <si>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</si>
  <si>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</si>
  <si>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</si>
  <si>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</si>
  <si>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</si>
  <si>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</si>
  <si>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</si>
  <si>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</si>
  <si>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</si>
  <si>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</si>
  <si>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</si>
  <si>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</si>
  <si>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</si>
  <si>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</si>
  <si>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</si>
  <si>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</si>
  <si>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</si>
  <si>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</si>
  <si>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</si>
  <si>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</si>
  <si>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</si>
  <si>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</si>
  <si>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</si>
  <si>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</si>
  <si>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</si>
  <si>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</si>
  <si>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</si>
  <si>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</si>
  <si>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</si>
  <si>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</si>
  <si>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</si>
  <si>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</si>
  <si>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</si>
  <si>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</si>
  <si>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</si>
  <si>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</si>
  <si>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</si>
  <si>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</si>
  <si>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</si>
  <si>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</si>
  <si>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</si>
  <si>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</si>
  <si>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</si>
  <si>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</si>
  <si>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</si>
  <si>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</si>
  <si>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</si>
  <si>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</si>
  <si>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</si>
  <si>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</si>
  <si>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</si>
  <si>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</si>
  <si>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</si>
  <si>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</si>
  <si>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</si>
  <si>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</si>
  <si>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</si>
  <si>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</si>
  <si>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</si>
  <si>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</si>
  <si>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</si>
  <si>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</si>
  <si>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</si>
  <si>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</si>
  <si>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</si>
  <si>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</si>
  <si>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</si>
  <si>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</si>
  <si>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</si>
  <si>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</si>
  <si>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</si>
  <si>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</si>
  <si>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</si>
  <si>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</si>
  <si>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</si>
  <si>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</si>
  <si>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</si>
  <si>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</si>
  <si>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</si>
  <si>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</si>
  <si>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</si>
  <si>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</si>
  <si>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</si>
  <si>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</si>
  <si>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</si>
  <si>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</si>
  <si>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</si>
  <si>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</si>
  <si>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</si>
  <si>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</si>
  <si>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</si>
  <si>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</si>
  <si>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</si>
  <si>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</si>
  <si>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</si>
  <si>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</si>
  <si>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</si>
  <si>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</si>
  <si>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</si>
  <si>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</si>
  <si>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</si>
  <si>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</si>
  <si>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</si>
  <si>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</si>
  <si>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</si>
  <si>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</si>
  <si>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</si>
  <si>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</si>
  <si>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</si>
  <si>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</si>
  <si>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</si>
  <si>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</si>
  <si>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</si>
  <si>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</si>
  <si>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</si>
  <si>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</si>
  <si>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</si>
  <si>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</si>
  <si>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</si>
  <si>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</si>
  <si>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</si>
  <si>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</si>
  <si>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</si>
  <si>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</si>
  <si>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</si>
  <si>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</si>
  <si>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</si>
  <si>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</si>
  <si>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</si>
  <si>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</si>
  <si>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</si>
  <si>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</si>
  <si>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</si>
  <si>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</si>
  <si>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</si>
  <si>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</si>
  <si>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</si>
  <si>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</si>
  <si>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</si>
  <si>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</si>
  <si>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</si>
  <si>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</si>
  <si>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</si>
  <si>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</si>
  <si>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</si>
  <si>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</si>
  <si>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</si>
  <si>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</si>
  <si>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</si>
  <si>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</si>
  <si>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</si>
  <si>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</si>
  <si>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</si>
  <si>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</si>
  <si>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</si>
  <si>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</si>
  <si>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</si>
  <si>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</si>
  <si>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</si>
  <si>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</si>
  <si>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</si>
  <si>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</si>
  <si>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</si>
  <si>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</si>
  <si>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</si>
  <si>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</si>
  <si>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</si>
  <si>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</si>
  <si>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</si>
  <si>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</si>
  <si>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</si>
  <si>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</si>
  <si>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</si>
  <si>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</si>
  <si>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</si>
  <si>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</si>
  <si>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</si>
  <si>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</si>
  <si>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</si>
  <si>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</si>
  <si>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</si>
  <si>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</si>
  <si>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</si>
  <si>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</si>
  <si>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</si>
  <si>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</si>
  <si>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</si>
  <si>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</si>
  <si>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</si>
  <si>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</si>
  <si>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</si>
  <si>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</si>
  <si>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</si>
  <si>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</si>
  <si>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</si>
  <si>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</si>
  <si>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</si>
  <si>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</si>
  <si>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</si>
  <si>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</si>
  <si>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</si>
  <si>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</si>
  <si>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</si>
  <si>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</si>
  <si>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</si>
  <si>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</si>
  <si>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</si>
  <si>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</si>
  <si>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</si>
  <si>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</si>
  <si>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</si>
  <si>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</si>
  <si>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</si>
  <si>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</si>
  <si>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</si>
  <si>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</si>
  <si>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</si>
  <si>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</si>
  <si>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</si>
  <si>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</si>
  <si>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</si>
  <si>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</si>
  <si>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</si>
  <si>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</si>
  <si>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</si>
  <si>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</si>
  <si>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</si>
  <si>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</si>
  <si>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</si>
  <si>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</si>
  <si>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</si>
  <si>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</si>
  <si>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</si>
  <si>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</si>
  <si>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</si>
  <si>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</si>
  <si>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</si>
  <si>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</si>
  <si>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</si>
  <si>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</si>
  <si>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</si>
  <si>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</si>
  <si>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</si>
  <si>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</si>
  <si>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</si>
  <si>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</si>
  <si>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</si>
  <si>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</si>
  <si>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</si>
  <si>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</si>
  <si>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</si>
  <si>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</si>
  <si>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</si>
  <si>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</si>
  <si>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</si>
  <si>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</si>
  <si>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</si>
  <si>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</si>
  <si>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</si>
  <si>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</si>
  <si>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</si>
  <si>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</si>
  <si>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</si>
  <si>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</si>
  <si>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</si>
  <si>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</si>
  <si>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</si>
  <si>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</si>
  <si>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</si>
  <si>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</si>
  <si>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</si>
  <si>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</si>
  <si>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</si>
  <si>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</si>
  <si>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</si>
  <si>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</si>
  <si>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</si>
  <si>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</si>
  <si>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</si>
  <si>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</si>
  <si>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</si>
  <si>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</si>
  <si>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</si>
  <si>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</si>
  <si>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</si>
  <si>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</si>
  <si>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</si>
  <si>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</si>
  <si>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</si>
  <si>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</si>
  <si>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</si>
  <si>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</si>
  <si>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</si>
  <si>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</si>
  <si>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</si>
  <si>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</si>
  <si>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</si>
  <si>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</si>
  <si>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</si>
  <si>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</si>
  <si>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</si>
  <si>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</si>
  <si>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</si>
  <si>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</si>
  <si>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</si>
  <si>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</si>
  <si>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</si>
  <si>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</si>
  <si>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</si>
  <si>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</si>
  <si>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</si>
  <si>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</si>
  <si>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</si>
  <si>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</si>
  <si>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</si>
  <si>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</si>
  <si>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</si>
  <si>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</si>
  <si>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</si>
  <si>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</si>
  <si>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</si>
  <si>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</si>
  <si>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</si>
  <si>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</si>
  <si>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</si>
  <si>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</si>
  <si>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</si>
  <si>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</si>
  <si>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</si>
  <si>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</si>
  <si>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</si>
  <si>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</si>
  <si>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</si>
  <si>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</si>
  <si>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</si>
  <si>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</si>
  <si>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</si>
  <si>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</si>
  <si>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</si>
  <si>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</si>
  <si>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</si>
  <si>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</si>
  <si>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</si>
  <si>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</si>
  <si>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</si>
  <si>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</si>
  <si>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</si>
  <si>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</si>
  <si>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</si>
  <si>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</si>
  <si>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</si>
  <si>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</si>
  <si>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</si>
  <si>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</si>
  <si>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</si>
  <si>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</si>
  <si>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</si>
  <si>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</si>
  <si>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</si>
  <si>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</si>
  <si>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</si>
  <si>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</si>
  <si>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</si>
  <si>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</si>
  <si>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</si>
  <si>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</si>
  <si>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</si>
  <si>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</si>
  <si>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</si>
  <si>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</si>
  <si>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</si>
  <si>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</si>
  <si>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</si>
  <si>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</si>
  <si>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</si>
  <si>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</si>
  <si>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</si>
  <si>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</si>
  <si>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</si>
  <si>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</si>
  <si>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</si>
  <si>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</si>
  <si>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</si>
  <si>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</si>
  <si>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</si>
  <si>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</si>
  <si>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</si>
  <si>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</si>
  <si>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</si>
  <si>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</si>
  <si>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</si>
  <si>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</si>
  <si>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</si>
  <si>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</si>
  <si>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</si>
  <si>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</si>
  <si>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</si>
  <si>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</si>
  <si>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</si>
  <si>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</si>
  <si>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</si>
  <si>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</si>
  <si>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</si>
  <si>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</si>
  <si>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</si>
  <si>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</si>
  <si>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</si>
  <si>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</si>
  <si>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</si>
  <si>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</si>
  <si>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</si>
  <si>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</si>
  <si>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</si>
  <si>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</si>
  <si>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</si>
  <si>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</si>
  <si>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</si>
  <si>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</si>
  <si>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</si>
  <si>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</si>
  <si>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</si>
  <si>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</si>
  <si>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</si>
  <si>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</si>
  <si>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</si>
  <si>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</si>
  <si>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</si>
  <si>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</si>
  <si>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</si>
  <si>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</si>
  <si>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</si>
  <si>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</si>
  <si>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</si>
  <si>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</si>
  <si>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</si>
  <si>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</si>
  <si>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</si>
  <si>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</si>
  <si>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</si>
  <si>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</si>
  <si>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</si>
  <si>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</si>
  <si>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</si>
  <si>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</si>
  <si>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</si>
  <si>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</si>
  <si>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</si>
  <si>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</si>
  <si>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</si>
  <si>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</si>
  <si>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</si>
  <si>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</si>
  <si>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</si>
  <si>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</si>
  <si>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</si>
  <si>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</si>
  <si>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</si>
  <si>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</si>
  <si>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</si>
  <si>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</si>
  <si>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</si>
  <si>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</si>
  <si>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</si>
  <si>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</si>
  <si>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</si>
  <si>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</si>
  <si>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</si>
  <si>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</si>
  <si>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</si>
  <si>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</si>
  <si>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</si>
  <si>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</si>
  <si>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</si>
  <si>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</si>
  <si>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</si>
  <si>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</si>
  <si>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</si>
  <si>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</si>
  <si>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</si>
  <si>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</si>
  <si>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</si>
  <si>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</si>
  <si>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</si>
  <si>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</si>
  <si>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</si>
  <si>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</si>
  <si>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</si>
  <si>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</si>
  <si>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</si>
  <si>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</si>
  <si>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</si>
  <si>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</si>
  <si>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</si>
  <si>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</si>
  <si>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</si>
  <si>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</si>
  <si>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</si>
  <si>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</si>
  <si>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</si>
  <si>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</si>
  <si>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</si>
  <si>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</si>
  <si>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</si>
  <si>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</si>
  <si>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</si>
  <si>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</si>
  <si>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</si>
  <si>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</si>
  <si>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</si>
  <si>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</si>
  <si>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</si>
  <si>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</si>
  <si>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</si>
  <si>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</si>
  <si>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</si>
  <si>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</si>
  <si>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</si>
  <si>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</si>
  <si>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</si>
  <si>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</si>
  <si>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</si>
  <si>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</si>
  <si>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</si>
  <si>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</si>
  <si>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</si>
  <si>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</si>
  <si>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</si>
  <si>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</si>
  <si>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</si>
  <si>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</si>
  <si>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</si>
  <si>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</si>
  <si>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</si>
  <si>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</si>
  <si>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</si>
  <si>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</si>
  <si>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</si>
  <si>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</si>
  <si>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</si>
  <si>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</si>
  <si>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</si>
  <si>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</si>
  <si>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</si>
  <si>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</si>
  <si>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</si>
  <si>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</si>
  <si>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</si>
  <si>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</si>
  <si>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</si>
  <si>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</si>
  <si>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</si>
  <si>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</si>
  <si>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</si>
  <si>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</si>
  <si>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</si>
  <si>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</si>
  <si>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</si>
  <si>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</si>
  <si>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</si>
  <si>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</si>
  <si>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</si>
  <si>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</si>
  <si>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</si>
  <si>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</si>
  <si>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</si>
  <si>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</si>
  <si>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</si>
  <si>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</si>
  <si>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</si>
  <si>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</si>
  <si>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</si>
  <si>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</si>
  <si>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</si>
  <si>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</si>
  <si>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</si>
  <si>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</si>
  <si>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</si>
  <si>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</si>
  <si>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</si>
  <si>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</si>
  <si>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</si>
  <si>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</si>
  <si>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</si>
  <si>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</si>
  <si>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</si>
  <si>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</si>
  <si>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</si>
  <si>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</si>
  <si>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</si>
  <si>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</si>
  <si>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</si>
  <si>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</si>
  <si>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</si>
  <si>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</si>
  <si>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</si>
  <si>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</si>
  <si>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</si>
  <si>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</si>
  <si>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</si>
  <si>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</si>
  <si>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</si>
  <si>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</si>
  <si>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</si>
  <si>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</si>
  <si>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</si>
  <si>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</si>
  <si>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</si>
  <si>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</si>
  <si>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</si>
  <si>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</si>
  <si>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</si>
  <si>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</si>
  <si>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</si>
  <si>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</si>
  <si>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</si>
  <si>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</si>
  <si>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</si>
  <si>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</si>
  <si>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</si>
  <si>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</si>
  <si>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</si>
  <si>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</si>
  <si>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</si>
  <si>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</si>
  <si>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</si>
  <si>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</si>
  <si>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</si>
  <si>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</si>
  <si>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</si>
  <si>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</si>
  <si>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</si>
  <si>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</si>
  <si>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</si>
  <si>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</si>
  <si>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</si>
  <si>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</si>
  <si>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</si>
  <si>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</si>
  <si>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</si>
  <si>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</si>
  <si>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</si>
  <si>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</si>
  <si>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</si>
  <si>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</si>
  <si>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</si>
  <si>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</si>
  <si>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</si>
  <si>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</si>
  <si>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</si>
  <si>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</si>
  <si>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</si>
  <si>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</si>
  <si>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</si>
  <si>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</si>
  <si>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</si>
  <si>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</si>
  <si>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</si>
  <si>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</si>
  <si>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</si>
  <si>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</si>
  <si>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</si>
  <si>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</si>
  <si>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</si>
  <si>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</si>
  <si>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</si>
  <si>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</si>
  <si>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</si>
  <si>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</si>
  <si>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</si>
  <si>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</si>
  <si>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</si>
  <si>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</si>
  <si>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</si>
  <si>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</si>
  <si>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</si>
  <si>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</si>
  <si>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</si>
  <si>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</si>
  <si>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</si>
  <si>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</si>
  <si>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</si>
  <si>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</si>
  <si>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</si>
  <si>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</si>
  <si>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</si>
  <si>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</si>
  <si>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</si>
  <si>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</si>
  <si>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</si>
  <si>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</si>
  <si>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</si>
  <si>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</si>
  <si>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</si>
  <si>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</si>
  <si>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</si>
  <si>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</si>
  <si>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</si>
  <si>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</si>
  <si>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</si>
  <si>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</si>
  <si>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</si>
  <si>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</si>
  <si>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</si>
  <si>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</si>
  <si>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</si>
  <si>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</si>
  <si>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</si>
  <si>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</si>
  <si>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</si>
  <si>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</si>
  <si>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</si>
  <si>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</si>
  <si>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</si>
  <si>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</si>
  <si>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</si>
  <si>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</si>
  <si>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</si>
  <si>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</si>
  <si>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</si>
  <si>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</si>
  <si>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</si>
  <si>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</si>
  <si>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</si>
  <si>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</si>
  <si>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</si>
  <si>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</si>
  <si>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</si>
  <si>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</si>
  <si>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</si>
  <si>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</si>
  <si>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</si>
  <si>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</si>
  <si>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</si>
  <si>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</si>
  <si>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</si>
  <si>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</si>
  <si>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</si>
  <si>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</si>
  <si>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</si>
  <si>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</si>
  <si>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</si>
  <si>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</si>
  <si>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</si>
  <si>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</si>
  <si>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</si>
  <si>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</si>
  <si>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</si>
  <si>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</si>
  <si>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</si>
  <si>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</si>
  <si>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</si>
  <si>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</si>
  <si>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</si>
  <si>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</si>
  <si>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</si>
  <si>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</si>
  <si>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</si>
  <si>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</si>
  <si>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</si>
  <si>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</si>
  <si>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</si>
  <si>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</si>
  <si>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</si>
  <si>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</si>
  <si>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</si>
  <si>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</si>
  <si>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</si>
  <si>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</si>
  <si>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</si>
  <si>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</si>
  <si>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</si>
  <si>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</si>
  <si>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</si>
  <si>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</si>
  <si>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</si>
  <si>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</si>
  <si>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</si>
  <si>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</si>
  <si>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</si>
  <si>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</si>
  <si>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</si>
  <si>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</si>
  <si>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</si>
  <si>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</si>
  <si>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</si>
  <si>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</si>
  <si>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</si>
  <si>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</si>
  <si>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</si>
  <si>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</si>
  <si>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</si>
  <si>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</si>
  <si>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</si>
  <si>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</si>
  <si>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</si>
  <si>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</si>
  <si>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</si>
  <si>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</si>
  <si>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</si>
  <si>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</si>
  <si>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</si>
  <si>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</si>
  <si>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</si>
  <si>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</si>
  <si>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</si>
  <si>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</si>
  <si>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</si>
  <si>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</si>
  <si>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</si>
  <si>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</si>
  <si>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</si>
  <si>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</si>
  <si>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</si>
  <si>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</si>
  <si>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</si>
  <si>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</si>
  <si>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</si>
  <si>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</si>
  <si>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</si>
  <si>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</si>
  <si>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</si>
  <si>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</si>
  <si>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</si>
  <si>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</si>
  <si>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</si>
  <si>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</si>
  <si>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</si>
  <si>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</si>
  <si>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</si>
  <si>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</si>
  <si>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</si>
  <si>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</si>
  <si>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</si>
  <si>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</si>
  <si>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</si>
  <si>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</si>
  <si>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</si>
  <si>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</si>
  <si>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</si>
  <si>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</si>
  <si>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</si>
  <si>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</si>
  <si>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</si>
  <si>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</si>
  <si>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</si>
  <si>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</si>
  <si>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</si>
  <si>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</si>
  <si>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</si>
  <si>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</si>
  <si>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</si>
  <si>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</si>
  <si>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</si>
  <si>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</si>
  <si>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</si>
  <si>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</si>
  <si>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</si>
  <si>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</si>
  <si>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</si>
  <si>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</si>
  <si>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</si>
  <si>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</si>
  <si>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</si>
  <si>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</si>
  <si>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</si>
  <si>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</si>
  <si>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</si>
  <si>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</si>
  <si>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</si>
  <si>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</si>
  <si>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</si>
  <si>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</si>
  <si>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</si>
  <si>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</si>
  <si>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</si>
  <si>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</si>
  <si>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</si>
  <si>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</si>
  <si>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</si>
  <si>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</si>
  <si>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</si>
  <si>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</si>
  <si>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</si>
  <si>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</si>
  <si>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</si>
  <si>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</si>
  <si>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</si>
  <si>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</si>
  <si>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</si>
  <si>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</si>
  <si>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</si>
  <si>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</si>
  <si>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</si>
  <si>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</si>
  <si>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</si>
  <si>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</si>
  <si>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</si>
  <si>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</si>
  <si>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</si>
  <si>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</si>
  <si>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</si>
  <si>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</si>
  <si>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</si>
  <si>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</si>
  <si>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</si>
  <si>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</si>
  <si>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</si>
  <si>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</si>
  <si>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</si>
  <si>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</si>
  <si>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</si>
  <si>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</si>
  <si>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</si>
  <si>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</si>
  <si>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</si>
  <si>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</si>
  <si>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</si>
  <si>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</si>
  <si>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</si>
  <si>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</si>
  <si>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</si>
  <si>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</si>
  <si>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</si>
  <si>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</si>
  <si>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</si>
  <si>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</si>
  <si>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</si>
  <si>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</si>
  <si>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</si>
  <si>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</si>
  <si>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</si>
  <si>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</si>
  <si>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</si>
  <si>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</si>
  <si>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</si>
  <si>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</si>
  <si>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</si>
  <si>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</si>
  <si>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</si>
  <si>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</si>
  <si>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</si>
  <si>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</si>
  <si>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</si>
  <si>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</si>
  <si>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</si>
  <si>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</si>
  <si>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</si>
  <si>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</si>
  <si>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</si>
  <si>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</si>
  <si>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</si>
  <si>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</si>
  <si>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</si>
  <si>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</si>
  <si>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</si>
  <si>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</si>
  <si>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</si>
  <si>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</si>
  <si>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</si>
  <si>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</si>
  <si>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</si>
  <si>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</si>
  <si>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</si>
  <si>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</si>
  <si>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</si>
  <si>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</si>
  <si>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</si>
  <si>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</si>
  <si>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</si>
  <si>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</si>
  <si>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</si>
  <si>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</si>
  <si>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</si>
  <si>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</si>
  <si>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</si>
  <si>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</si>
  <si>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</si>
  <si>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</si>
  <si>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</si>
  <si>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</si>
  <si>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</si>
  <si>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</si>
  <si>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</si>
  <si>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</si>
  <si>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</si>
  <si>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</si>
  <si>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</si>
  <si>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</si>
  <si>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</si>
  <si>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</si>
  <si>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</si>
  <si>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</si>
  <si>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</si>
  <si>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</si>
  <si>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</si>
  <si>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</si>
  <si>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</si>
  <si>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</si>
  <si>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</si>
  <si>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</si>
  <si>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</si>
  <si>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</si>
  <si>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</si>
  <si>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</si>
  <si>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</si>
  <si>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</si>
  <si>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</si>
  <si>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</si>
  <si>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</si>
  <si>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</si>
  <si>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</si>
  <si>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</si>
  <si>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</si>
  <si>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</si>
  <si>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</si>
  <si>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</si>
  <si>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</si>
  <si>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</si>
  <si>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</si>
  <si>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</si>
  <si>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</si>
  <si>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</si>
  <si>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</si>
  <si>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</si>
  <si>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</si>
  <si>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</si>
  <si>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</si>
  <si>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</si>
  <si>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</si>
  <si>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</si>
  <si>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</si>
  <si>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</si>
  <si>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</si>
  <si>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</si>
  <si>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</si>
  <si>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</si>
  <si>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</si>
  <si>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</si>
  <si>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</si>
  <si>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</si>
  <si>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</si>
  <si>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</si>
  <si>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</si>
  <si>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</si>
  <si>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</si>
  <si>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</si>
  <si>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</si>
  <si>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</si>
  <si>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</si>
  <si>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</si>
  <si>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</si>
  <si>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</si>
  <si>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</si>
  <si>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</si>
  <si>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</si>
  <si>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</si>
  <si>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</si>
  <si>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</si>
  <si>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</si>
  <si>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</si>
  <si>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</si>
  <si>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</si>
  <si>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</si>
  <si>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</si>
  <si>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</si>
  <si>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</si>
  <si>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</si>
  <si>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</si>
  <si>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</si>
  <si>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</si>
  <si>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</si>
  <si>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</si>
  <si>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</si>
  <si>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</si>
  <si>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</si>
  <si>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</si>
  <si>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</si>
  <si>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</si>
  <si>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</si>
  <si>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</si>
  <si>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</si>
  <si>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</si>
  <si>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</si>
  <si>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</si>
  <si>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</si>
  <si>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</si>
  <si>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</si>
  <si>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</si>
  <si>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</si>
  <si>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</si>
  <si>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</si>
  <si>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</si>
  <si>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</si>
  <si>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</si>
  <si>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</si>
  <si>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</si>
  <si>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</si>
  <si>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</si>
  <si>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</si>
  <si>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</si>
  <si>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</si>
  <si>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</si>
  <si>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</si>
  <si>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</si>
  <si>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</si>
  <si>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</si>
  <si>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</si>
  <si>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</si>
  <si>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</si>
  <si>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</si>
  <si>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</si>
  <si>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</si>
  <si>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</si>
  <si>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</si>
  <si>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</si>
  <si>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</si>
  <si>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</si>
  <si>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</si>
  <si>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</si>
  <si>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</si>
  <si>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</si>
  <si>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</si>
  <si>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</si>
  <si>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</si>
  <si>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</si>
  <si>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</si>
  <si>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</si>
  <si>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</si>
  <si>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</si>
  <si>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</si>
  <si>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</si>
  <si>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</si>
  <si>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</si>
  <si>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</si>
  <si>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</si>
  <si>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</si>
  <si>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</si>
  <si>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</si>
  <si>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</si>
  <si>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</si>
  <si>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</si>
  <si>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</si>
  <si>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</si>
  <si>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</si>
  <si>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</si>
  <si>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</si>
  <si>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</si>
  <si>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</si>
  <si>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</si>
  <si>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</si>
  <si>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</si>
  <si>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</si>
  <si>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</si>
  <si>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</si>
  <si>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</si>
  <si>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</si>
  <si>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</si>
  <si>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</si>
  <si>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</si>
  <si>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</si>
  <si>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</si>
  <si>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</si>
  <si>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</si>
  <si>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</si>
  <si>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</si>
  <si>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</si>
  <si>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</si>
  <si>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</si>
  <si>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</si>
  <si>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</si>
  <si>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</si>
  <si>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</si>
  <si>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</si>
  <si>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</si>
  <si>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</si>
  <si>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</si>
  <si>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</si>
  <si>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</si>
  <si>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</si>
  <si>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</si>
  <si>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</si>
  <si>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</si>
  <si>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</si>
  <si>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</si>
  <si>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</si>
  <si>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</si>
  <si>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</si>
  <si>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</si>
  <si>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</si>
  <si>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</si>
  <si>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</si>
  <si>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</si>
  <si>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</si>
  <si>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</si>
  <si>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</si>
  <si>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</si>
  <si>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</si>
  <si>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</si>
  <si>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</si>
  <si>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</si>
  <si>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</si>
  <si>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</si>
  <si>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</si>
  <si>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</si>
  <si>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</si>
  <si>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</si>
  <si>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</si>
  <si>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</si>
  <si>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</si>
  <si>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</si>
  <si>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</si>
  <si>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</si>
  <si>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</si>
  <si>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</si>
  <si>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</si>
  <si>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</si>
  <si>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</si>
  <si>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</si>
  <si>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</si>
  <si>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</si>
  <si>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</si>
  <si>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</si>
  <si>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</si>
  <si>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</si>
  <si>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</si>
  <si>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</si>
  <si>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</si>
  <si>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</si>
  <si>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</si>
  <si>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</si>
  <si>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</si>
  <si>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</si>
  <si>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</si>
  <si>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</si>
  <si>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</si>
  <si>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</si>
  <si>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</si>
  <si>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</si>
  <si>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</si>
  <si>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</si>
  <si>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</si>
  <si>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</si>
  <si>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</si>
  <si>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</si>
  <si>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</si>
  <si>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</si>
  <si>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</si>
  <si>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</si>
  <si>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</si>
  <si>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</si>
  <si>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</si>
  <si>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</si>
  <si>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</si>
  <si>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</si>
  <si>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</si>
  <si>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</si>
  <si>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</si>
  <si>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</si>
  <si>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</si>
  <si>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</si>
  <si>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</si>
  <si>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</si>
  <si>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</si>
  <si>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</si>
  <si>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</si>
  <si>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</si>
  <si>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</si>
  <si>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</si>
  <si>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</si>
  <si>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</si>
  <si>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</si>
  <si>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</si>
  <si>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</si>
  <si>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</si>
  <si>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</si>
  <si>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</si>
  <si>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</si>
  <si>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</si>
  <si>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</si>
  <si>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</si>
  <si>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</si>
  <si>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</si>
  <si>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</si>
  <si>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</si>
  <si>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</si>
  <si>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</si>
  <si>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</si>
  <si>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</si>
  <si>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</si>
  <si>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</si>
  <si>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</si>
  <si>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</si>
  <si>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</si>
  <si>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</si>
  <si>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</si>
  <si>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</si>
  <si>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</si>
  <si>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</si>
  <si>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</si>
  <si>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</si>
  <si>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</si>
  <si>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</si>
  <si>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</si>
  <si>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</si>
  <si>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</si>
  <si>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</si>
  <si>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</si>
  <si>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</si>
  <si>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</si>
  <si>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</si>
  <si>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</si>
  <si>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</si>
  <si>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</si>
  <si>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</si>
  <si>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</si>
  <si>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</si>
  <si>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</si>
  <si>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</si>
  <si>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</si>
  <si>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</si>
  <si>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</si>
  <si>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</si>
  <si>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</si>
  <si>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</si>
  <si>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</si>
  <si>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</si>
  <si>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</si>
  <si>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</si>
  <si>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</si>
  <si>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</si>
  <si>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</si>
  <si>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</si>
  <si>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</si>
  <si>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</si>
  <si>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</si>
  <si>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</si>
  <si>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</si>
  <si>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</si>
  <si>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</si>
  <si>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</si>
  <si>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</si>
  <si>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</si>
  <si>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</si>
  <si>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</si>
  <si>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</si>
  <si>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</si>
  <si>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</si>
  <si>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</si>
  <si>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</si>
  <si>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</si>
  <si>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</si>
  <si>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</si>
  <si>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</si>
  <si>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</si>
  <si>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</si>
  <si>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</si>
  <si>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</si>
  <si>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</si>
  <si>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</si>
  <si>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</si>
  <si>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</si>
  <si>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</si>
  <si>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</si>
  <si>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</si>
  <si>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</si>
  <si>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</si>
  <si>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</si>
  <si>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</si>
  <si>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</si>
  <si>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</si>
  <si>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</si>
  <si>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</si>
  <si>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</si>
  <si>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</si>
  <si>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</si>
  <si>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</si>
  <si>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</si>
  <si>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</si>
  <si>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</si>
  <si>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</si>
  <si>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</si>
  <si>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</si>
  <si>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</si>
  <si>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</si>
  <si>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</si>
  <si>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</si>
  <si>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</si>
  <si>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</si>
  <si>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</si>
  <si>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</si>
  <si>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</si>
  <si>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</si>
  <si>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</si>
  <si>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</si>
  <si>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</si>
  <si>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</si>
  <si>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</si>
  <si>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</si>
  <si>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</si>
  <si>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</si>
  <si>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</si>
  <si>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</si>
  <si>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</si>
  <si>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</si>
  <si>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</si>
  <si>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</si>
  <si>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</si>
  <si>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</si>
  <si>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</si>
  <si>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</si>
  <si>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</si>
  <si>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</si>
  <si>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</si>
  <si>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</si>
  <si>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</si>
  <si>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</si>
  <si>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</si>
  <si>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</si>
  <si>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</si>
  <si>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</si>
  <si>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</si>
  <si>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</si>
  <si>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</si>
  <si>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</si>
  <si>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</si>
  <si>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</si>
  <si>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</si>
  <si>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</si>
  <si>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</si>
  <si>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</si>
  <si>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</si>
  <si>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</si>
  <si>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</si>
  <si>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</si>
  <si>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</si>
  <si>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</si>
  <si>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</si>
  <si>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</si>
  <si>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</si>
  <si>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</si>
  <si>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</si>
  <si>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</si>
  <si>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</si>
  <si>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</si>
  <si>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</si>
  <si>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</si>
  <si>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</si>
  <si>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</si>
  <si>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</si>
  <si>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</si>
  <si>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</si>
  <si>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</si>
  <si>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</si>
  <si>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</si>
  <si>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</si>
  <si>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</si>
  <si>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</si>
  <si>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</si>
  <si>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</si>
  <si>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</si>
  <si>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</si>
  <si>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</si>
  <si>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</si>
  <si>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</si>
  <si>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</si>
  <si>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</si>
  <si>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</si>
  <si>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</si>
  <si>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</si>
  <si>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</si>
  <si>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</si>
  <si>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</si>
  <si>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</si>
  <si>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</si>
  <si>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</si>
  <si>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</si>
  <si>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</si>
  <si>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</si>
  <si>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</si>
  <si>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</si>
  <si>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</si>
  <si>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</si>
  <si>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</si>
  <si>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</si>
  <si>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</si>
  <si>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</si>
  <si>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</si>
  <si>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</si>
  <si>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</si>
  <si>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</si>
  <si>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</si>
  <si>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</si>
  <si>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</si>
  <si>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</si>
  <si>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</si>
  <si>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</si>
  <si>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</si>
  <si>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</si>
  <si>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</si>
  <si>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</si>
  <si>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</si>
  <si>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</si>
  <si>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</si>
  <si>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</si>
  <si>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</si>
  <si>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</si>
  <si>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</si>
  <si>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</si>
  <si>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</si>
  <si>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</si>
  <si>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</si>
  <si>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</si>
  <si>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</si>
  <si>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</si>
  <si>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</si>
  <si>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</si>
  <si>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</si>
  <si>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</si>
  <si>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</si>
  <si>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</si>
  <si>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</si>
  <si>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</si>
  <si>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</si>
  <si>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</si>
  <si>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</si>
  <si>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</si>
  <si>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</si>
  <si>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</si>
  <si>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</si>
  <si>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</si>
  <si>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</si>
  <si>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</si>
  <si>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</si>
  <si>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</si>
  <si>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</si>
  <si>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</si>
  <si>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</si>
  <si>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</si>
  <si>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</si>
  <si>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</si>
  <si>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</si>
  <si>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</si>
  <si>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</si>
  <si>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</si>
  <si>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</si>
  <si>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</si>
  <si>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</si>
  <si>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</si>
  <si>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</si>
  <si>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</si>
  <si>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</si>
  <si>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</si>
  <si>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</si>
  <si>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</si>
  <si>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</si>
  <si>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</si>
  <si>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</si>
  <si>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</si>
  <si>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</si>
  <si>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</si>
  <si>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</si>
  <si>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</si>
  <si>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</si>
  <si>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</si>
  <si>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</si>
  <si>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</si>
  <si>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</si>
  <si>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</si>
  <si>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</si>
  <si>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</si>
  <si>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</si>
  <si>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</si>
  <si>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</si>
  <si>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</si>
  <si>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</si>
  <si>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</si>
  <si>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</si>
  <si>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</si>
  <si>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</si>
  <si>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</si>
  <si>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</si>
  <si>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</si>
  <si>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</si>
  <si>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</si>
  <si>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</si>
  <si>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</si>
  <si>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</si>
  <si>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</si>
  <si>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</si>
  <si>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</si>
  <si>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</si>
  <si>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</si>
  <si>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</si>
  <si>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</si>
  <si>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</si>
  <si>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</si>
  <si>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</si>
  <si>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</si>
  <si>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</si>
  <si>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</si>
  <si>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</si>
  <si>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</si>
  <si>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</si>
  <si>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</si>
  <si>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</si>
  <si>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</si>
  <si>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</si>
  <si>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</si>
  <si>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</si>
  <si>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</si>
  <si>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</si>
  <si>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</si>
  <si>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</si>
  <si>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</si>
  <si>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</si>
  <si>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</si>
  <si>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</si>
  <si>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</si>
  <si>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</si>
  <si>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</si>
  <si>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</si>
  <si>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</si>
  <si>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</si>
  <si>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</si>
  <si>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</si>
  <si>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</si>
  <si>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</si>
  <si>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</si>
  <si>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</si>
  <si>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</si>
  <si>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</si>
  <si>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</si>
  <si>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</si>
  <si>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</si>
  <si>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</si>
  <si>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</si>
  <si>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</si>
  <si>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</si>
  <si>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</si>
  <si>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</si>
  <si>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</si>
  <si>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</si>
  <si>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</si>
  <si>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</si>
  <si>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</si>
  <si>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</si>
  <si>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</si>
  <si>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</si>
  <si>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</si>
  <si>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</si>
  <si>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</si>
  <si>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</si>
  <si>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</si>
  <si>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</si>
  <si>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</si>
  <si>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</si>
  <si>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</si>
  <si>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</si>
  <si>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</si>
  <si>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</si>
  <si>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</si>
  <si>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</si>
  <si>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</si>
  <si>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</si>
  <si>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</si>
  <si>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</si>
  <si>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</si>
  <si>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</si>
  <si>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</si>
  <si>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</si>
  <si>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</si>
  <si>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</si>
  <si>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</si>
  <si>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</si>
  <si>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</si>
  <si>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</si>
  <si>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</si>
  <si>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</si>
  <si>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</si>
  <si>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</si>
  <si>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</si>
  <si>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</si>
  <si>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</si>
  <si>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</si>
  <si>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</si>
  <si>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</si>
  <si>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</si>
  <si>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</si>
  <si>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</si>
  <si>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</si>
  <si>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</si>
  <si>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</si>
  <si>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</si>
  <si>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</si>
  <si>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</si>
  <si>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</si>
  <si>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</si>
  <si>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</si>
  <si>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</si>
  <si>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</si>
  <si>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</si>
  <si>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</si>
  <si>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</si>
  <si>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</si>
  <si>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</si>
  <si>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</si>
  <si>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</si>
  <si>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</si>
  <si>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</si>
  <si>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</si>
  <si>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</si>
  <si>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</si>
  <si>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</si>
  <si>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</si>
  <si>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</si>
  <si>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</si>
  <si>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</si>
  <si>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</si>
  <si>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</si>
  <si>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</si>
  <si>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</si>
  <si>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</si>
  <si>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</si>
  <si>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</si>
  <si>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</si>
  <si>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</si>
  <si>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</si>
  <si>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</si>
  <si>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</si>
  <si>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</si>
  <si>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</si>
  <si>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</si>
  <si>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</si>
  <si>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</si>
  <si>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</si>
  <si>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</si>
  <si>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</si>
  <si>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</si>
  <si>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</si>
  <si>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</si>
  <si>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</si>
  <si>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</si>
  <si>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</si>
  <si>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</si>
  <si>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</si>
  <si>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</si>
  <si>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</si>
  <si>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</si>
  <si>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</si>
  <si>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</si>
  <si>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</si>
  <si>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</si>
  <si>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</si>
  <si>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</si>
  <si>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</si>
  <si>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</si>
  <si>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</si>
  <si>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</si>
  <si>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</si>
  <si>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</si>
  <si>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</si>
  <si>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</si>
  <si>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</si>
  <si>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</si>
  <si>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</si>
  <si>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</si>
  <si>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</si>
  <si>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</si>
  <si>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</si>
  <si>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</si>
  <si>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</si>
  <si>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</si>
  <si>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</si>
  <si>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</si>
  <si>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</si>
  <si>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</si>
  <si>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</si>
  <si>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</si>
  <si>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</si>
  <si>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</si>
  <si>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</si>
  <si>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</si>
  <si>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</si>
  <si>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</si>
  <si>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</si>
  <si>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</si>
  <si>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</si>
  <si>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</si>
  <si>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</si>
  <si>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</si>
  <si>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</si>
  <si>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</si>
  <si>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</si>
  <si>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</si>
  <si>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</si>
  <si>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</si>
  <si>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</si>
  <si>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</si>
  <si>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</si>
  <si>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</si>
  <si>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</si>
  <si>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</si>
  <si>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</si>
  <si>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</si>
  <si>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</si>
  <si>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</si>
  <si>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</si>
  <si>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</si>
  <si>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</si>
  <si>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</si>
  <si>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</si>
  <si>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</si>
  <si>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</si>
  <si>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</si>
  <si>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</si>
  <si>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</si>
  <si>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</si>
  <si>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</si>
  <si>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</si>
  <si>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</si>
  <si>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</si>
  <si>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</si>
  <si>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</si>
  <si>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</si>
  <si>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</si>
  <si>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</si>
  <si>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</si>
  <si>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</si>
  <si>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</si>
  <si>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</si>
  <si>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</si>
  <si>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</si>
  <si>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</si>
  <si>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</si>
  <si>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</si>
  <si>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</si>
  <si>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</si>
  <si>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</si>
  <si>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</si>
  <si>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</si>
  <si>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</si>
  <si>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</si>
  <si>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</si>
  <si>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</si>
  <si>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</si>
  <si>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</si>
  <si>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</si>
  <si>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</si>
  <si>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</si>
  <si>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</si>
  <si>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</si>
  <si>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</si>
  <si>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</si>
  <si>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</si>
  <si>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</si>
  <si>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</si>
  <si>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</si>
  <si>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</si>
  <si>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</si>
  <si>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</si>
  <si>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</si>
  <si>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</si>
  <si>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</si>
  <si>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</si>
  <si>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</si>
  <si>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</si>
  <si>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</si>
  <si>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</si>
  <si>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</si>
  <si>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</si>
  <si>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</si>
  <si>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</si>
  <si>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</si>
  <si>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</si>
  <si>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</si>
  <si>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</si>
  <si>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</si>
  <si>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</si>
  <si>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</si>
  <si>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</si>
  <si>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</si>
  <si>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</si>
  <si>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</si>
  <si>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</si>
  <si>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</si>
  <si>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</si>
  <si>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</si>
  <si>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</si>
  <si>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</si>
  <si>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</si>
  <si>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</si>
  <si>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</si>
  <si>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</si>
  <si>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</si>
  <si>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</si>
  <si>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</si>
  <si>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</si>
  <si>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</si>
  <si>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</si>
  <si>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</si>
  <si>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</si>
  <si>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</si>
  <si>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</si>
  <si>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</si>
  <si>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</si>
  <si>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</si>
  <si>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</si>
  <si>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</si>
  <si>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</si>
  <si>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</si>
  <si>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</si>
  <si>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</si>
  <si>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</si>
  <si>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</si>
  <si>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</si>
  <si>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</si>
  <si>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</si>
  <si>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</si>
  <si>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</si>
  <si>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</si>
  <si>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</si>
  <si>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</si>
  <si>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</si>
  <si>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</si>
  <si>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</si>
  <si>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</si>
  <si>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</si>
  <si>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</si>
  <si>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</si>
  <si>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</si>
  <si>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</si>
  <si>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</si>
  <si>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</si>
  <si>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</si>
  <si>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</si>
  <si>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</si>
  <si>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</si>
  <si>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</si>
  <si>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</si>
  <si>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</si>
  <si>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</si>
  <si>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</si>
  <si>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</si>
  <si>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</si>
  <si>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</si>
  <si>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</si>
  <si>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</si>
  <si>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</si>
  <si>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</si>
  <si>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</si>
  <si>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</si>
  <si>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</si>
  <si>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</si>
  <si>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</si>
  <si>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</si>
  <si>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</si>
  <si>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</si>
  <si>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</si>
  <si>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</si>
  <si>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</si>
  <si>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</si>
  <si>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</si>
  <si>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</si>
  <si>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</si>
  <si>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</si>
  <si>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</si>
  <si>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</si>
  <si>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</si>
  <si>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</si>
  <si>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</si>
  <si>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</si>
  <si>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</si>
  <si>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</si>
  <si>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</si>
  <si>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</si>
  <si>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</si>
  <si>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</si>
  <si>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</si>
  <si>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</si>
  <si>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</si>
  <si>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</si>
  <si>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</si>
  <si>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</si>
  <si>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</si>
  <si>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</si>
  <si>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</si>
  <si>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</si>
  <si>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</si>
  <si>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</si>
  <si>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</si>
  <si>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</si>
  <si>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</si>
  <si>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</si>
  <si>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</si>
  <si>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</si>
  <si>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</si>
  <si>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</si>
  <si>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</si>
  <si>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</si>
  <si>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</si>
  <si>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</si>
  <si>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</si>
  <si>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</si>
  <si>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</si>
  <si>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</si>
  <si>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</si>
  <si>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</si>
  <si>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</si>
  <si>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</si>
  <si>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</si>
  <si>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</si>
  <si>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</si>
  <si>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</si>
  <si>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</si>
  <si>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</si>
  <si>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</si>
  <si>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</si>
  <si>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</si>
  <si>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</si>
  <si>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</si>
  <si>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</si>
  <si>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</si>
  <si>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</si>
  <si>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</si>
  <si>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</si>
  <si>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</si>
  <si>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</si>
  <si>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</si>
  <si>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</si>
  <si>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</si>
  <si>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</si>
  <si>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</si>
  <si>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</si>
  <si>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</si>
  <si>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</si>
  <si>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</si>
  <si>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</si>
  <si>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</si>
  <si>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</si>
  <si>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</si>
  <si>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</si>
  <si>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</si>
  <si>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</si>
  <si>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</si>
  <si>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</si>
  <si>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</si>
  <si>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</si>
  <si>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</si>
  <si>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</si>
  <si>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</si>
  <si>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</si>
  <si>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</si>
  <si>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</si>
  <si>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</si>
  <si>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</si>
  <si>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</si>
  <si>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</si>
  <si>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</si>
  <si>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</si>
  <si>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</si>
  <si>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</si>
  <si>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</si>
  <si>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</si>
  <si>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</si>
  <si>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</si>
  <si>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</si>
  <si>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</si>
  <si>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</si>
  <si>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</si>
  <si>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</si>
  <si>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</si>
  <si>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</si>
  <si>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</si>
  <si>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</si>
  <si>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</si>
  <si>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</si>
  <si>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</si>
  <si>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</si>
  <si>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</si>
  <si>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</si>
  <si>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</si>
  <si>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</si>
  <si>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</si>
  <si>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</si>
  <si>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</si>
  <si>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</si>
  <si>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</si>
  <si>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</si>
  <si>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</si>
  <si>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</si>
  <si>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</si>
  <si>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</si>
  <si>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</si>
  <si>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</si>
  <si>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</si>
  <si>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</si>
  <si>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</si>
  <si>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</si>
  <si>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</si>
  <si>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</si>
  <si>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</si>
  <si>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</si>
  <si>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</si>
  <si>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</si>
  <si>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</si>
  <si>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</si>
  <si>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</si>
  <si>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</si>
  <si>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</si>
  <si>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</si>
  <si>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</si>
  <si>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</si>
  <si>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</si>
  <si>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</si>
  <si>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</si>
  <si>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</si>
  <si>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</si>
  <si>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</si>
  <si>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</si>
  <si>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</si>
  <si>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</si>
  <si>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</si>
  <si>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</si>
  <si>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</si>
  <si>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</si>
  <si>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</si>
  <si>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</si>
  <si>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</si>
  <si>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</si>
  <si>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</si>
  <si>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</si>
  <si>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</si>
  <si>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</si>
  <si>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</si>
  <si>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</si>
  <si>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</si>
  <si>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</si>
  <si>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</si>
  <si>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</si>
  <si>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</si>
  <si>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</si>
  <si>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</si>
  <si>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</si>
  <si>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</si>
  <si>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</si>
  <si>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</si>
  <si>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</si>
  <si>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</si>
  <si>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</si>
  <si>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</si>
  <si>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</si>
  <si>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</si>
  <si>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</si>
  <si>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</si>
  <si>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</si>
  <si>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</si>
  <si>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</si>
  <si>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</si>
  <si>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</si>
  <si>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</si>
  <si>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</si>
  <si>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</si>
  <si>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</si>
  <si>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</si>
  <si>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</si>
  <si>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</si>
  <si>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</si>
  <si>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</si>
  <si>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</si>
  <si>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</si>
  <si>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</si>
  <si>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</si>
  <si>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</si>
  <si>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</si>
  <si>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</si>
  <si>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</si>
  <si>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</si>
  <si>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</si>
  <si>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</si>
  <si>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</si>
  <si>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</si>
  <si>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</si>
  <si>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</si>
  <si>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</si>
  <si>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</si>
  <si>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</si>
  <si>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</si>
  <si>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</si>
  <si>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</si>
  <si>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</si>
  <si>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</si>
  <si>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</si>
  <si>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</si>
  <si>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</si>
  <si>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</si>
  <si>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</si>
  <si>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</si>
  <si>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</si>
  <si>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</si>
  <si>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</si>
  <si>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</si>
  <si>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</si>
  <si>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</si>
  <si>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</si>
  <si>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</si>
  <si>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</si>
  <si>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</si>
  <si>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</si>
  <si>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</si>
  <si>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</si>
  <si>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</si>
  <si>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</si>
  <si>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</si>
  <si>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</si>
  <si>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</si>
  <si>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</si>
  <si>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</si>
  <si>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</si>
  <si>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</si>
  <si>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</si>
  <si>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</si>
  <si>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</si>
  <si>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</si>
  <si>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</si>
  <si>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</si>
  <si>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</si>
  <si>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</si>
  <si>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</si>
  <si>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</si>
  <si>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</si>
  <si>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</si>
  <si>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</si>
  <si>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</si>
  <si>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</si>
  <si>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</si>
  <si>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</si>
  <si>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</si>
  <si>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</si>
  <si>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</si>
  <si>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</si>
  <si>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</si>
  <si>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</si>
  <si>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</si>
  <si>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</si>
  <si>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</si>
  <si>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</si>
  <si>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</si>
  <si>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</si>
  <si>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</si>
  <si>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</si>
  <si>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</si>
  <si>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</si>
  <si>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</si>
  <si>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</si>
  <si>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</si>
  <si>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</si>
  <si>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</si>
  <si>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</si>
  <si>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</si>
  <si>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</si>
  <si>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</si>
  <si>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</si>
  <si>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</si>
  <si>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</si>
  <si>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</si>
  <si>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</si>
  <si>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</si>
  <si>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</si>
  <si>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</si>
  <si>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</si>
  <si>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</si>
  <si>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</si>
  <si>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</si>
  <si>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</si>
  <si>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</si>
  <si>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</si>
  <si>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</si>
  <si>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</si>
  <si>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</si>
  <si>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</si>
  <si>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</si>
  <si>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</si>
  <si>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</si>
  <si>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</si>
  <si>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</si>
  <si>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</si>
  <si>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</si>
  <si>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</si>
  <si>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</si>
  <si>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</si>
  <si>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</si>
  <si>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</si>
  <si>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</si>
  <si>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</si>
  <si>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</si>
  <si>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</si>
  <si>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</si>
  <si>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</si>
  <si>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</si>
  <si>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</si>
  <si>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</si>
  <si>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</si>
  <si>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</si>
  <si>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</si>
  <si>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</si>
  <si>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</si>
  <si>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</si>
  <si>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</si>
  <si>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</si>
  <si>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</si>
  <si>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</si>
  <si>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</si>
  <si>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</si>
  <si>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</si>
  <si>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</si>
  <si>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</si>
  <si>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</si>
  <si>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</si>
  <si>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</si>
  <si>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</si>
  <si>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</si>
  <si>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</si>
  <si>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</si>
  <si>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</si>
  <si>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</si>
  <si>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</si>
  <si>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</si>
  <si>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</si>
  <si>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</si>
  <si>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</si>
  <si>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</si>
  <si>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</si>
  <si>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</si>
  <si>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</si>
  <si>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</si>
  <si>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</si>
  <si>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</si>
  <si>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</si>
  <si>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</si>
  <si>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</si>
  <si>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</si>
  <si>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</si>
  <si>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</si>
  <si>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</si>
  <si>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</si>
  <si>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</si>
  <si>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</si>
  <si>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</si>
  <si>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</si>
  <si>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</si>
  <si>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</si>
  <si>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</si>
  <si>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</si>
  <si>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</si>
  <si>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</si>
  <si>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</si>
  <si>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</si>
  <si>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</si>
  <si>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</si>
  <si>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</si>
  <si>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</si>
  <si>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</si>
  <si>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</si>
  <si>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</si>
  <si>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</si>
  <si>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</si>
  <si>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</si>
  <si>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</si>
  <si>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</si>
  <si>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</si>
  <si>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</si>
  <si>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</si>
  <si>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</si>
  <si>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</si>
  <si>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</si>
  <si>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</si>
  <si>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</si>
  <si>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</si>
  <si>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</si>
  <si>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</si>
  <si>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</si>
  <si>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</si>
  <si>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</si>
  <si>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</si>
  <si>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</si>
  <si>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</si>
  <si>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</si>
  <si>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</si>
  <si>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</si>
  <si>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</si>
  <si>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</si>
  <si>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</si>
  <si>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</si>
  <si>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</si>
  <si>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</si>
  <si>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</si>
  <si>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</si>
  <si>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</si>
  <si>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</si>
  <si>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</si>
  <si>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</si>
  <si>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</si>
  <si>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</si>
  <si>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</si>
  <si>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</si>
  <si>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</si>
  <si>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</si>
  <si>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</si>
  <si>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</si>
  <si>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</si>
  <si>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</si>
  <si>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</si>
  <si>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</si>
  <si>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</si>
  <si>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</si>
  <si>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</si>
  <si>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</si>
  <si>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</si>
  <si>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</si>
  <si>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</si>
  <si>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</si>
  <si>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</si>
  <si>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</si>
  <si>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</si>
  <si>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</si>
  <si>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</si>
  <si>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</si>
  <si>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</si>
  <si>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</si>
  <si>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</si>
  <si>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</si>
  <si>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</si>
  <si>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</si>
  <si>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</si>
  <si>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</si>
  <si>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</si>
  <si>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</si>
  <si>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</si>
  <si>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</si>
  <si>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</si>
  <si>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</si>
  <si>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</si>
  <si>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</si>
  <si>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</si>
  <si>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</si>
  <si>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</si>
  <si>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</si>
  <si>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</si>
  <si>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</si>
  <si>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</si>
  <si>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</si>
  <si>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</si>
  <si>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</si>
  <si>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</si>
  <si>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</si>
  <si>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</si>
  <si>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</si>
  <si>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</si>
  <si>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</si>
  <si>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</si>
  <si>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</si>
  <si>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</si>
  <si>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</si>
  <si>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</si>
  <si>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</si>
  <si>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</si>
  <si>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</si>
  <si>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</si>
  <si>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</si>
  <si>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</si>
  <si>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</si>
  <si>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</si>
  <si>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</si>
  <si>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</si>
  <si>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</si>
  <si>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</si>
  <si>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</si>
  <si>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</si>
  <si>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</si>
  <si>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</si>
  <si>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</si>
  <si>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</si>
  <si>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</si>
  <si>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</si>
  <si>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</si>
  <si>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</si>
  <si>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</si>
  <si>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</si>
  <si>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</si>
  <si>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</si>
  <si>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</si>
  <si>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</si>
  <si>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</si>
  <si>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</si>
  <si>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</si>
  <si>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</si>
  <si>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</si>
  <si>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</si>
  <si>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</si>
  <si>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</si>
  <si>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</si>
  <si>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</si>
  <si>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</si>
  <si>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</si>
  <si>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</si>
  <si>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</si>
  <si>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</si>
  <si>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</si>
  <si>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</si>
  <si>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</si>
  <si>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</si>
  <si>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</si>
  <si>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</si>
  <si>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</si>
  <si>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</si>
  <si>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</si>
  <si>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</si>
  <si>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</si>
  <si>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</si>
  <si>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</si>
  <si>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</si>
  <si>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</si>
  <si>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</si>
  <si>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</si>
  <si>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</si>
  <si>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</si>
  <si>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</si>
  <si>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</si>
  <si>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</si>
  <si>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</si>
  <si>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</si>
  <si>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</si>
  <si>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</si>
  <si>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</si>
  <si>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</si>
  <si>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</si>
  <si>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</si>
  <si>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</si>
  <si>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</si>
  <si>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</si>
  <si>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</si>
  <si>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</si>
  <si>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</si>
  <si>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</si>
  <si>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</si>
  <si>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</si>
  <si>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</si>
  <si>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</si>
  <si>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</si>
  <si>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</si>
  <si>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</si>
  <si>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</si>
  <si>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</si>
  <si>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</si>
  <si>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</si>
  <si>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</si>
  <si>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</si>
  <si>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</si>
  <si>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</si>
  <si>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</si>
  <si>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</si>
  <si>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</si>
  <si>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</si>
  <si>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</si>
  <si>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</si>
  <si>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</si>
  <si>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</si>
  <si>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</si>
  <si>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</si>
  <si>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</si>
  <si>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</si>
  <si>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</si>
  <si>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</si>
  <si>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</si>
  <si>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</si>
  <si>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</si>
  <si>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</si>
  <si>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</si>
  <si>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</si>
  <si>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</si>
  <si>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</si>
  <si>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</si>
  <si>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</si>
  <si>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</si>
  <si>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</si>
  <si>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</si>
  <si>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</si>
  <si>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</si>
  <si>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</si>
  <si>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</si>
  <si>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</si>
  <si>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</si>
  <si>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</si>
  <si>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</si>
  <si>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</si>
  <si>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</si>
  <si>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</si>
  <si>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</si>
  <si>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</si>
  <si>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</si>
  <si>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</si>
  <si>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</si>
  <si>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</si>
  <si>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</si>
  <si>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</si>
  <si>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</si>
  <si>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</si>
  <si>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</si>
  <si>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</si>
  <si>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</si>
  <si>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</si>
  <si>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</si>
  <si>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</si>
  <si>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</si>
  <si>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</si>
  <si>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</si>
  <si>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</si>
  <si>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</si>
  <si>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</si>
  <si>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</si>
  <si>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</si>
  <si>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</si>
  <si>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</si>
  <si>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</si>
  <si>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</si>
  <si>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</si>
  <si>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</si>
  <si>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</si>
  <si>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</si>
  <si>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</si>
  <si>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</si>
  <si>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</si>
  <si>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</si>
  <si>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</si>
  <si>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</si>
  <si>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</si>
  <si>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</si>
  <si>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</si>
  <si>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</si>
  <si>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</si>
  <si>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</si>
  <si>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</si>
  <si>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</si>
  <si>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</si>
  <si>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</si>
  <si>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</si>
  <si>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</si>
  <si>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</si>
  <si>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</si>
  <si>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</si>
  <si>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</si>
  <si>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</si>
  <si>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</si>
  <si>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</si>
  <si>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</si>
  <si>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</si>
  <si>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</si>
  <si>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</si>
  <si>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</si>
  <si>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</si>
  <si>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</si>
  <si>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</si>
  <si>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</si>
  <si>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</si>
  <si>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</si>
  <si>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</si>
  <si>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</si>
  <si>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</si>
  <si>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</si>
  <si>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</si>
  <si>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</si>
  <si>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</si>
  <si>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</si>
  <si>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</si>
  <si>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</si>
  <si>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</si>
  <si>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</si>
  <si>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</si>
  <si>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</si>
  <si>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</si>
  <si>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</si>
  <si>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</si>
  <si>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</si>
  <si>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</si>
  <si>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</si>
  <si>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</si>
  <si>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</si>
  <si>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</si>
  <si>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</si>
  <si>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</si>
  <si>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</si>
  <si>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</si>
  <si>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</si>
  <si>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</si>
  <si>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</si>
  <si>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</si>
  <si>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</si>
  <si>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</si>
  <si>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</si>
  <si>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</si>
  <si>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</si>
  <si>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</si>
  <si>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</si>
  <si>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</si>
  <si>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</si>
  <si>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</si>
  <si>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</si>
  <si>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</si>
  <si>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</si>
  <si>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</si>
  <si>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</si>
  <si>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</si>
  <si>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</si>
  <si>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</si>
  <si>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</si>
  <si>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</si>
  <si>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</si>
  <si>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</si>
  <si>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</si>
  <si>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</si>
  <si>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</si>
  <si>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</si>
  <si>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</si>
  <si>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</si>
  <si>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</si>
  <si>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</si>
  <si>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</si>
  <si>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</si>
  <si>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</si>
  <si>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</si>
  <si>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</si>
  <si>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</si>
  <si>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</si>
  <si>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</si>
  <si>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</si>
  <si>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</si>
  <si>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</si>
  <si>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</si>
  <si>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</si>
  <si>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</si>
  <si>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</si>
  <si>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</si>
  <si>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</si>
  <si>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</si>
  <si>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</si>
  <si>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</si>
  <si>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</si>
  <si>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</si>
  <si>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</si>
  <si>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</si>
  <si>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</si>
  <si>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</si>
  <si>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</si>
  <si>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</si>
  <si>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</si>
  <si>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</si>
  <si>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</si>
  <si>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</si>
  <si>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</si>
  <si>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</si>
  <si>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</si>
  <si>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</si>
  <si>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</si>
  <si>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</si>
  <si>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</si>
  <si>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</si>
  <si>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</si>
  <si>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</si>
  <si>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</si>
  <si>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</si>
  <si>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</si>
  <si>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</si>
  <si>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</si>
  <si>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</si>
  <si>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</si>
  <si>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</si>
  <si>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</si>
  <si>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</si>
  <si>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</si>
  <si>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</si>
  <si>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</si>
  <si>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</si>
  <si>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</si>
  <si>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</si>
  <si>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</si>
  <si>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</si>
  <si>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</si>
  <si>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</si>
  <si>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</si>
  <si>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</si>
  <si>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</si>
  <si>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</si>
  <si>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</si>
  <si>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</si>
  <si>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</si>
  <si>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</si>
  <si>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</si>
  <si>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</si>
  <si>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</si>
  <si>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</si>
  <si>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</si>
  <si>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</si>
  <si>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</si>
  <si>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</si>
  <si>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</si>
  <si>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</si>
  <si>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</si>
  <si>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</si>
  <si>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</si>
  <si>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</si>
  <si>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</si>
  <si>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</si>
  <si>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</si>
  <si>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</si>
  <si>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</si>
  <si>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</si>
  <si>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</si>
  <si>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</si>
  <si>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</si>
  <si>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</si>
  <si>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</si>
  <si>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</si>
  <si>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</si>
  <si>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</si>
  <si>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</si>
  <si>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</si>
  <si>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</si>
  <si>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</si>
  <si>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</si>
  <si>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</si>
  <si>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</si>
  <si>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</si>
  <si>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</si>
  <si>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</si>
  <si>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</si>
  <si>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</si>
  <si>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</si>
  <si>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</si>
  <si>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</si>
  <si>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</si>
  <si>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</si>
  <si>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</si>
  <si>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</si>
  <si>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</si>
  <si>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</si>
  <si>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</si>
  <si>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</si>
  <si>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</si>
  <si>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</si>
  <si>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</si>
  <si>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</si>
  <si>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</si>
  <si>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</si>
  <si>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</si>
  <si>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</si>
  <si>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</si>
  <si>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</si>
  <si>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</si>
  <si>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</si>
  <si>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</si>
  <si>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</si>
  <si>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</si>
  <si>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</si>
  <si>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</si>
  <si>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</si>
  <si>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</si>
  <si>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</si>
  <si>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</si>
  <si>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</si>
  <si>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</si>
  <si>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</si>
  <si>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</si>
  <si>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</si>
  <si>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</si>
  <si>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</si>
  <si>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</si>
  <si>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</si>
  <si>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</si>
  <si>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</si>
  <si>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</si>
  <si>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</si>
  <si>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</si>
  <si>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</si>
  <si>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</si>
  <si>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</si>
  <si>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</si>
  <si>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</si>
  <si>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</si>
  <si>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</si>
  <si>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</si>
  <si>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</si>
  <si>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</si>
  <si>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</si>
  <si>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</si>
  <si>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</si>
  <si>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</si>
  <si>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</si>
  <si>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</si>
  <si>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</si>
  <si>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</si>
  <si>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</si>
  <si>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</si>
  <si>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</si>
  <si>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</si>
  <si>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</si>
  <si>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</si>
  <si>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</si>
  <si>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</si>
  <si>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</si>
  <si>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</si>
  <si>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</si>
  <si>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</si>
  <si>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</si>
  <si>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</si>
  <si>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</si>
  <si>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</si>
  <si>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</si>
  <si>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</si>
  <si>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</si>
  <si>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</si>
  <si>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</si>
  <si>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</si>
  <si>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</si>
  <si>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</si>
  <si>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</si>
  <si>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</si>
  <si>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</si>
  <si>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</si>
  <si>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</si>
  <si>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</si>
  <si>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</si>
  <si>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</si>
  <si>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</si>
  <si>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</si>
  <si>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</si>
  <si>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</si>
  <si>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</si>
  <si>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</si>
  <si>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</si>
  <si>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</si>
  <si>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</si>
  <si>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</si>
  <si>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</si>
  <si>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</si>
  <si>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</si>
  <si>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</si>
  <si>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</si>
  <si>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</si>
  <si>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</si>
  <si>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</si>
  <si>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</si>
  <si>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</si>
  <si>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</si>
  <si>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</si>
  <si>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</si>
  <si>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</si>
  <si>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</si>
  <si>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</si>
  <si>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</si>
  <si>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</si>
  <si>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</si>
  <si>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</si>
  <si>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</si>
  <si>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</si>
  <si>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</si>
  <si>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</si>
  <si>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</si>
  <si>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</si>
  <si>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</si>
  <si>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</si>
  <si>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</si>
  <si>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</si>
  <si>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</si>
  <si>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</si>
  <si>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</si>
  <si>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</si>
  <si>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</si>
  <si>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</si>
  <si>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</si>
  <si>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</si>
  <si>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</si>
  <si>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</si>
  <si>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</si>
  <si>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</si>
  <si>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</si>
  <si>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</si>
  <si>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</si>
  <si>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</si>
  <si>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</si>
  <si>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</si>
  <si>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</si>
  <si>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</si>
  <si>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</si>
  <si>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</si>
  <si>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</si>
  <si>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</si>
  <si>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</si>
  <si>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</si>
  <si>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</si>
  <si>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</si>
  <si>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</si>
  <si>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</si>
  <si>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</si>
  <si>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</si>
  <si>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</si>
  <si>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</si>
  <si>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</si>
  <si>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</si>
  <si>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</si>
  <si>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</si>
  <si>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</si>
  <si>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</si>
  <si>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</si>
  <si>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</si>
  <si>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</si>
  <si>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</si>
  <si>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</si>
  <si>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</si>
  <si>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</si>
  <si>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</si>
  <si>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</si>
  <si>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</si>
  <si>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</si>
  <si>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</si>
  <si>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</si>
  <si>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</si>
  <si>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</si>
  <si>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</si>
  <si>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</si>
  <si>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</si>
  <si>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</si>
  <si>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</si>
  <si>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</si>
  <si>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</si>
  <si>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</si>
  <si>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</si>
  <si>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</si>
  <si>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</si>
  <si>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</si>
  <si>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</si>
  <si>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</si>
  <si>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</si>
  <si>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</si>
  <si>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</si>
  <si>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</si>
  <si>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</si>
  <si>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</si>
  <si>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</si>
  <si>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</si>
  <si>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</si>
  <si>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</si>
  <si>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</si>
  <si>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</si>
  <si>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</si>
  <si>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</si>
  <si>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</si>
  <si>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</si>
  <si>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</si>
  <si>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</si>
  <si>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</si>
  <si>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</si>
  <si>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</si>
  <si>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</si>
  <si>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</si>
  <si>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</si>
  <si>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</si>
  <si>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</si>
  <si>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</si>
  <si>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</si>
  <si>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</si>
  <si>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</si>
  <si>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</si>
  <si>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</si>
  <si>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</si>
  <si>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</si>
  <si>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</si>
  <si>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</si>
  <si>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</si>
  <si>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</si>
  <si>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</si>
  <si>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</si>
  <si>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</si>
  <si>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</si>
  <si>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</si>
  <si>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</si>
  <si>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</si>
  <si>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</si>
  <si>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</si>
  <si>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</si>
  <si>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</si>
  <si>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</si>
  <si>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</si>
  <si>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</si>
  <si>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</si>
  <si>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</si>
  <si>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</si>
  <si>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</si>
  <si>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</si>
  <si>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</si>
  <si>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</si>
  <si>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</si>
  <si>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</si>
  <si>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</si>
  <si>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</si>
  <si>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</si>
  <si>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</si>
  <si>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</si>
  <si>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</si>
  <si>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</si>
  <si>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</si>
  <si>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</si>
  <si>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</si>
  <si>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</si>
  <si>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</si>
  <si>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</si>
  <si>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</si>
  <si>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</si>
  <si>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</si>
  <si>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</si>
  <si>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</si>
  <si>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</si>
  <si>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</si>
  <si>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</si>
  <si>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</si>
  <si>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</si>
  <si>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</si>
  <si>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</si>
  <si>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</si>
  <si>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</si>
  <si>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</si>
  <si>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</si>
  <si>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</si>
  <si>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</si>
  <si>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</si>
  <si>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</si>
  <si>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</si>
  <si>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</si>
  <si>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</si>
  <si>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</si>
  <si>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</si>
  <si>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</si>
  <si>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</si>
  <si>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</si>
  <si>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</si>
  <si>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</si>
  <si>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</si>
  <si>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</si>
  <si>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</si>
  <si>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</si>
  <si>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</si>
  <si>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</si>
  <si>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</si>
  <si>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</si>
  <si>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</si>
  <si>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</si>
  <si>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</si>
  <si>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</si>
  <si>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</si>
  <si>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</si>
  <si>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</si>
  <si>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</si>
  <si>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</si>
  <si>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</si>
  <si>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</si>
  <si>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</si>
  <si>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</si>
  <si>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</si>
  <si>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</si>
  <si>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</si>
  <si>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</si>
  <si>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</si>
  <si>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</si>
  <si>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</si>
  <si>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</si>
  <si>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</si>
  <si>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</si>
  <si>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</si>
  <si>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</si>
  <si>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</si>
  <si>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</si>
  <si>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</si>
  <si>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</si>
  <si>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</si>
  <si>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</si>
  <si>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</si>
  <si>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</si>
  <si>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</si>
  <si>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</si>
  <si>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</si>
  <si>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</si>
  <si>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</si>
  <si>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</si>
  <si>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</si>
  <si>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</si>
  <si>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</si>
  <si>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</si>
  <si>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</si>
  <si>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</si>
  <si>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</si>
  <si>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</si>
  <si>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</si>
  <si>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</si>
  <si>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</si>
  <si>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</si>
  <si>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</si>
  <si>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</si>
  <si>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</si>
  <si>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</si>
  <si>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</si>
  <si>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</si>
  <si>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</si>
  <si>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</si>
  <si>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</si>
  <si>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</si>
  <si>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</si>
  <si>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</si>
  <si>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</si>
  <si>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</si>
  <si>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</si>
  <si>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</si>
  <si>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</si>
  <si>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</si>
  <si>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</si>
  <si>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</si>
  <si>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</si>
  <si>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</si>
  <si>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</si>
  <si>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</si>
  <si>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</si>
  <si>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</si>
  <si>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</si>
  <si>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</si>
  <si>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</si>
  <si>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</si>
  <si>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</si>
  <si>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</si>
  <si>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</si>
  <si>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</si>
  <si>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</si>
  <si>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</si>
  <si>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</si>
  <si>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</si>
  <si>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</si>
  <si>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</si>
  <si>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</si>
  <si>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</si>
  <si>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</si>
  <si>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</si>
  <si>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</si>
  <si>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</si>
  <si>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</si>
  <si>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</si>
  <si>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</si>
  <si>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</si>
  <si>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</si>
  <si>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</si>
  <si>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</si>
  <si>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</si>
  <si>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</si>
  <si>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</si>
  <si>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</si>
  <si>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</si>
  <si>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</si>
  <si>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</si>
  <si>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</si>
  <si>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</si>
  <si>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</si>
  <si>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</si>
  <si>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</si>
  <si>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</si>
  <si>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</si>
  <si>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</si>
  <si>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</si>
  <si>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</si>
  <si>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</si>
  <si>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</si>
  <si>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</si>
  <si>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</si>
  <si>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</si>
  <si>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</si>
  <si>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</si>
  <si>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</si>
  <si>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</si>
  <si>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</si>
  <si>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</si>
  <si>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</si>
  <si>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</si>
  <si>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</si>
  <si>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</si>
  <si>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</si>
  <si>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</si>
  <si>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</si>
  <si>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</si>
  <si>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</si>
  <si>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</si>
  <si>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</si>
  <si>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</si>
  <si>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</si>
  <si>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</si>
  <si>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</si>
  <si>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</si>
  <si>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</si>
  <si>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</si>
  <si>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</si>
  <si>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</si>
  <si>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</si>
  <si>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</si>
  <si>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</si>
  <si>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</si>
  <si>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</si>
  <si>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</si>
  <si>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</si>
  <si>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</si>
  <si>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</si>
  <si>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</si>
  <si>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</si>
  <si>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</si>
  <si>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</si>
  <si>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</si>
  <si>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</si>
  <si>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</si>
  <si>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</si>
  <si>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</si>
  <si>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</si>
  <si>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</si>
  <si>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</si>
  <si>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</si>
  <si>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</si>
  <si>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</si>
  <si>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</si>
  <si>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</si>
  <si>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</si>
  <si>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</si>
  <si>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</si>
  <si>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</si>
  <si>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</si>
  <si>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</si>
  <si>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</si>
  <si>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</si>
  <si>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</si>
  <si>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</si>
  <si>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</si>
  <si>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</si>
  <si>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</si>
  <si>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</si>
  <si>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</si>
  <si>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</si>
  <si>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</si>
  <si>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</si>
  <si>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</si>
  <si>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</si>
  <si>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</si>
  <si>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</si>
  <si>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</si>
  <si>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</si>
  <si>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</si>
  <si>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</si>
  <si>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</si>
  <si>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</si>
  <si>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</si>
  <si>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</si>
  <si>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</si>
  <si>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</si>
  <si>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</si>
  <si>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</si>
  <si>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</si>
  <si>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</si>
  <si>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</si>
  <si>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</si>
  <si>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</si>
  <si>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</si>
  <si>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</si>
  <si>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</si>
  <si>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</si>
  <si>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</si>
  <si>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</si>
  <si>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</si>
  <si>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</si>
  <si>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</si>
  <si>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</si>
  <si>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</si>
  <si>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</si>
  <si>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</si>
  <si>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</si>
  <si>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</si>
  <si>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</si>
  <si>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</si>
  <si>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</si>
  <si>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</si>
  <si>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</si>
  <si>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</si>
  <si>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</si>
  <si>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</si>
  <si>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</si>
  <si>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</si>
  <si>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</si>
  <si>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</si>
  <si>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</si>
  <si>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</si>
  <si>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</si>
  <si>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</si>
  <si>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</si>
  <si>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</si>
  <si>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</si>
  <si>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</si>
  <si>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</si>
  <si>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</si>
  <si>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</si>
  <si>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</si>
  <si>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</si>
  <si>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</si>
  <si>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</si>
  <si>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</si>
  <si>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</si>
  <si>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</si>
  <si>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</si>
  <si>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</si>
  <si>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</si>
  <si>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</si>
  <si>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</si>
  <si>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</si>
  <si>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</si>
  <si>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</si>
  <si>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</si>
  <si>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</si>
  <si>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</si>
  <si>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</si>
  <si>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</si>
  <si>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</si>
  <si>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</si>
  <si>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</si>
  <si>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</si>
  <si>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</si>
  <si>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</si>
  <si>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</si>
  <si>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</si>
  <si>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</si>
  <si>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</si>
  <si>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</si>
  <si>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</si>
  <si>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</si>
  <si>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</si>
  <si>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</si>
  <si>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</si>
  <si>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</si>
  <si>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</si>
  <si>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</si>
  <si>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</si>
  <si>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</si>
  <si>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</si>
  <si>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</si>
  <si>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</si>
  <si>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</si>
  <si>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</si>
  <si>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</si>
  <si>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</si>
  <si>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</si>
  <si>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</si>
  <si>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</si>
  <si>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</si>
  <si>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</si>
  <si>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</si>
  <si>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</si>
  <si>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</si>
  <si>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</si>
  <si>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</si>
  <si>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</si>
  <si>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</si>
  <si>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</si>
  <si>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</si>
  <si>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</si>
  <si>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</si>
  <si>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</si>
  <si>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</si>
  <si>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</si>
  <si>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</si>
  <si>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</si>
  <si>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</si>
  <si>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</si>
  <si>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</si>
  <si>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</si>
  <si>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</si>
  <si>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</si>
  <si>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</si>
  <si>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</si>
  <si>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</si>
  <si>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</si>
  <si>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</si>
  <si>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</si>
  <si>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</si>
  <si>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</si>
  <si>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</si>
  <si>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</si>
  <si>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</si>
  <si>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</si>
  <si>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</si>
  <si>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</si>
  <si>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</si>
  <si>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</si>
  <si>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</si>
  <si>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</si>
  <si>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</si>
  <si>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</si>
  <si>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</si>
  <si>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</si>
  <si>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</si>
  <si>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</si>
  <si>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</si>
  <si>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</si>
  <si>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</si>
  <si>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</si>
  <si>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</si>
  <si>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</si>
  <si>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</si>
  <si>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</si>
  <si>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</si>
  <si>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</si>
  <si>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</si>
  <si>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</si>
  <si>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</si>
  <si>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</si>
  <si>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</si>
  <si>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</si>
  <si>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</si>
  <si>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</si>
  <si>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</si>
  <si>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</si>
  <si>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</si>
  <si>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</si>
  <si>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</si>
  <si>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</si>
  <si>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</si>
  <si>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</si>
  <si>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</si>
  <si>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</si>
  <si>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</si>
  <si>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</si>
  <si>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</si>
  <si>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</si>
  <si>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</si>
  <si>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</si>
  <si>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</si>
  <si>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</si>
  <si>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</si>
  <si>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</si>
  <si>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</si>
  <si>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</si>
  <si>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</si>
  <si>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</si>
  <si>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</si>
  <si>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</si>
  <si>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</si>
  <si>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</si>
  <si>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</si>
  <si>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</si>
  <si>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</si>
  <si>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</si>
  <si>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</si>
  <si>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</si>
  <si>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</si>
  <si>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</si>
  <si>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</si>
  <si>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</si>
  <si>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</si>
  <si>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</si>
  <si>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</si>
  <si>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</si>
  <si>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</si>
  <si>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</si>
  <si>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</si>
  <si>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</si>
  <si>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</si>
  <si>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</si>
  <si>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</si>
  <si>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</si>
  <si>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</si>
  <si>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</si>
  <si>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</si>
  <si>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</si>
  <si>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</si>
  <si>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</si>
  <si>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</si>
  <si>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</si>
  <si>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</si>
  <si>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</si>
  <si>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</si>
  <si>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</si>
  <si>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</si>
  <si>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</si>
  <si>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</si>
  <si>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</si>
  <si>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</si>
  <si>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</si>
  <si>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</si>
  <si>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</si>
  <si>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</si>
  <si>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</si>
  <si>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</si>
  <si>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</si>
  <si>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</si>
  <si>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</si>
  <si>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</si>
  <si>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</si>
  <si>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</si>
  <si>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</si>
  <si>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</si>
  <si>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</si>
  <si>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</si>
  <si>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</si>
  <si>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</si>
  <si>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</si>
  <si>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</si>
  <si>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</si>
  <si>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</si>
  <si>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</si>
  <si>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</si>
  <si>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</si>
  <si>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</si>
  <si>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</si>
  <si>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</si>
  <si>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</si>
  <si>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</si>
  <si>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</si>
  <si>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</si>
  <si>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</si>
  <si>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</si>
  <si>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</si>
  <si>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</si>
  <si>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</si>
  <si>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</si>
  <si>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</si>
  <si>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</si>
  <si>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</si>
  <si>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</si>
  <si>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</si>
  <si>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</si>
  <si>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</si>
  <si>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</si>
  <si>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</si>
  <si>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</si>
  <si>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</si>
  <si>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</si>
  <si>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</si>
  <si>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</si>
  <si>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</si>
  <si>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</si>
  <si>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</si>
  <si>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</si>
  <si>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</si>
  <si>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</si>
  <si>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</si>
  <si>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</si>
  <si>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</si>
  <si>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</si>
  <si>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</si>
  <si>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</si>
  <si>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</si>
  <si>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</si>
  <si>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</si>
  <si>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</si>
  <si>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</si>
  <si>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</si>
  <si>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</si>
  <si>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</si>
  <si>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</si>
  <si>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</si>
  <si>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</si>
  <si>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</si>
  <si>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</si>
  <si>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</si>
  <si>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</si>
  <si>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</si>
  <si>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</si>
  <si>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</si>
  <si>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</si>
  <si>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</si>
  <si>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</si>
  <si>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</si>
  <si>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</si>
  <si>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</si>
  <si>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</si>
  <si>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</si>
  <si>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</si>
  <si>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</si>
  <si>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</si>
  <si>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</si>
  <si>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</si>
  <si>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</si>
  <si>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</si>
  <si>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</si>
  <si>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</si>
  <si>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</si>
  <si>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</si>
  <si>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</si>
  <si>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</si>
  <si>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</si>
  <si>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</si>
  <si>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</si>
  <si>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</si>
  <si>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</si>
  <si>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</si>
  <si>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</si>
  <si>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</si>
  <si>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</si>
  <si>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</si>
  <si>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</si>
  <si>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</si>
  <si>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</si>
  <si>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</si>
  <si>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</si>
  <si>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</si>
  <si>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</si>
  <si>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</si>
  <si>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</si>
  <si>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</si>
  <si>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</si>
  <si>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</si>
  <si>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</si>
  <si>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</si>
  <si>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</si>
  <si>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</si>
  <si>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</si>
  <si>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</si>
  <si>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</si>
  <si>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</si>
  <si>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</si>
  <si>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</si>
  <si>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</si>
  <si>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</si>
  <si>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</si>
  <si>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</si>
  <si>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</si>
  <si>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</si>
  <si>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</si>
  <si>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</si>
  <si>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</si>
  <si>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</si>
  <si>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</si>
  <si>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</si>
  <si>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</si>
  <si>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</si>
  <si>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</si>
  <si>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</si>
  <si>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</si>
  <si>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</si>
  <si>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</si>
  <si>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</si>
  <si>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</si>
  <si>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</si>
  <si>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</si>
  <si>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</si>
  <si>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</si>
  <si>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</si>
  <si>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</si>
  <si>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</si>
  <si>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</si>
  <si>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</si>
  <si>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</si>
  <si>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</si>
  <si>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</si>
  <si>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</si>
  <si>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</si>
  <si>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</si>
  <si>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</si>
  <si>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</si>
  <si>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</si>
  <si>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</si>
  <si>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</si>
  <si>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</si>
  <si>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</si>
  <si>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</si>
  <si>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</si>
  <si>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</si>
  <si>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</si>
  <si>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</si>
  <si>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</si>
  <si>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</si>
  <si>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</si>
  <si>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</si>
  <si>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</si>
  <si>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</si>
  <si>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</si>
  <si>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</si>
  <si>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</si>
  <si>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</si>
  <si>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</si>
  <si>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</si>
  <si>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</si>
  <si>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</si>
  <si>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</si>
  <si>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</si>
  <si>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</si>
  <si>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</si>
  <si>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</si>
  <si>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</si>
  <si>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</si>
  <si>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</si>
  <si>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</si>
  <si>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</si>
  <si>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</si>
  <si>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</si>
  <si>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</si>
  <si>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</si>
  <si>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</si>
  <si>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</si>
  <si>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</si>
  <si>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</si>
  <si>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</si>
  <si>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</si>
  <si>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</si>
  <si>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</si>
  <si>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</si>
  <si>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</si>
  <si>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</si>
  <si>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</si>
  <si>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</si>
  <si>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</si>
  <si>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</si>
  <si>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</si>
  <si>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</si>
  <si>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</si>
  <si>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</si>
  <si>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</si>
  <si>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</si>
  <si>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</si>
  <si>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</si>
  <si>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</si>
  <si>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</si>
  <si>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</si>
  <si>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</si>
  <si>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</si>
  <si>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</si>
  <si>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</si>
  <si>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</si>
  <si>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</si>
  <si>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</si>
  <si>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</si>
  <si>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</si>
  <si>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</si>
  <si>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</si>
  <si>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</si>
  <si>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</si>
  <si>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</si>
  <si>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</si>
  <si>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</si>
  <si>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</si>
  <si>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</si>
  <si>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</si>
  <si>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</si>
  <si>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</si>
  <si>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</si>
  <si>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</si>
  <si>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</si>
  <si>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</si>
  <si>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</si>
  <si>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</si>
  <si>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</si>
  <si>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</si>
  <si>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</si>
  <si>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</si>
  <si>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</si>
  <si>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</si>
  <si>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</si>
  <si>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</si>
  <si>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</si>
  <si>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</si>
  <si>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</si>
  <si>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</si>
  <si>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</si>
  <si>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</si>
  <si>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</si>
  <si>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</si>
  <si>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</si>
  <si>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</si>
  <si>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</si>
  <si>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</si>
  <si>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</si>
  <si>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</si>
  <si>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</si>
  <si>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</si>
  <si>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</si>
  <si>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</si>
  <si>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</si>
  <si>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</si>
  <si>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</si>
  <si>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</si>
  <si>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</si>
  <si>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</si>
  <si>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</si>
  <si>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</si>
  <si>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</si>
  <si>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</si>
  <si>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</si>
  <si>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</si>
  <si>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</si>
  <si>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</si>
  <si>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</si>
  <si>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</si>
  <si>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</si>
  <si>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</si>
  <si>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</si>
  <si>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</si>
  <si>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</si>
  <si>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</si>
  <si>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</si>
  <si>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</si>
  <si>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</si>
  <si>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</si>
  <si>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</si>
  <si>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</si>
  <si>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</si>
  <si>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</si>
  <si>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</si>
  <si>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</si>
  <si>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</si>
  <si>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</si>
  <si>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</si>
  <si>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</si>
  <si>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</si>
  <si>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</si>
  <si>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</si>
  <si>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</si>
  <si>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</si>
  <si>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</si>
  <si>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</si>
  <si>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</si>
  <si>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</si>
  <si>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</si>
  <si>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</si>
  <si>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</si>
  <si>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</si>
  <si>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</si>
  <si>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</si>
  <si>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</si>
  <si>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</si>
  <si>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</si>
  <si>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</si>
  <si>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</si>
  <si>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</si>
  <si>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</si>
  <si>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</si>
  <si>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</si>
  <si>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</si>
  <si>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</si>
  <si>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</si>
  <si>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</si>
  <si>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</si>
  <si>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</si>
  <si>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</si>
  <si>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</si>
  <si>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</si>
  <si>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</si>
  <si>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</si>
  <si>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</si>
  <si>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</si>
  <si>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</si>
  <si>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</si>
  <si>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</si>
  <si>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</si>
  <si>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</si>
  <si>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</si>
  <si>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</si>
  <si>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</si>
  <si>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</si>
  <si>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</si>
  <si>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</si>
  <si>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</si>
  <si>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</si>
  <si>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</si>
  <si>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</si>
  <si>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</si>
  <si>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</si>
  <si>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</si>
  <si>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</si>
  <si>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</si>
  <si>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</si>
  <si>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</si>
  <si>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</si>
  <si>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</si>
  <si>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</si>
  <si>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</si>
  <si>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</si>
  <si>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</si>
  <si>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</si>
  <si>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</si>
  <si>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</si>
  <si>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</si>
  <si>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</si>
  <si>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</si>
  <si>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</si>
  <si>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</si>
  <si>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</si>
  <si>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</si>
  <si>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</si>
  <si>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</si>
  <si>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</si>
  <si>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</si>
  <si>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</si>
  <si>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</si>
  <si>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</si>
  <si>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</si>
  <si>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</si>
  <si>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</si>
  <si>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</si>
  <si>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</si>
  <si>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</si>
  <si>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</si>
  <si>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</si>
  <si>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</si>
  <si>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</si>
  <si>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</si>
  <si>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</si>
  <si>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</si>
  <si>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</si>
  <si>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</si>
  <si>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</si>
  <si>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</si>
  <si>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</si>
  <si>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</si>
  <si>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</si>
  <si>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</si>
  <si>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</si>
  <si>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</si>
  <si>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</si>
  <si>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</si>
  <si>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</si>
  <si>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</si>
  <si>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</si>
  <si>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</si>
  <si>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</si>
  <si>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</si>
  <si>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</si>
  <si>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</si>
  <si>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</si>
  <si>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</si>
  <si>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</si>
  <si>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</si>
  <si>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</si>
  <si>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</si>
  <si>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</si>
  <si>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</si>
  <si>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</si>
  <si>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</si>
  <si>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</si>
  <si>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</si>
  <si>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</si>
  <si>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</si>
  <si>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</si>
  <si>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</si>
  <si>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</si>
  <si>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</si>
  <si>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</si>
  <si>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</si>
  <si>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</si>
  <si>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</si>
  <si>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</si>
  <si>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</si>
  <si>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</si>
  <si>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</si>
  <si>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</si>
  <si>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</si>
  <si>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</si>
  <si>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</si>
  <si>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</si>
  <si>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</si>
  <si>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</si>
  <si>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</si>
  <si>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</si>
  <si>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</si>
  <si>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</si>
  <si>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</si>
  <si>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</si>
  <si>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</si>
  <si>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</si>
  <si>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</si>
  <si>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</si>
  <si>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</si>
  <si>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</si>
  <si>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</si>
  <si>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</si>
  <si>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</si>
  <si>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</si>
  <si>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</si>
  <si>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</si>
  <si>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</si>
  <si>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</si>
  <si>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</si>
  <si>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</si>
  <si>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</si>
  <si>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</si>
  <si>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</si>
  <si>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</si>
  <si>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</si>
  <si>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</si>
  <si>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</si>
  <si>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</si>
  <si>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</si>
  <si>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</si>
  <si>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</si>
  <si>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</si>
  <si>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</si>
  <si>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</si>
  <si>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</si>
  <si>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</si>
  <si>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</si>
  <si>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</si>
  <si>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</si>
  <si>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</si>
  <si>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</si>
  <si>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</si>
  <si>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</si>
  <si>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</si>
  <si>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</si>
  <si>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</si>
  <si>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</si>
  <si>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</si>
  <si>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</si>
  <si>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</si>
  <si>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</si>
  <si>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</si>
  <si>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</si>
  <si>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</si>
  <si>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</si>
  <si>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</si>
  <si>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</si>
  <si>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</si>
  <si>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</si>
  <si>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</si>
  <si>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</si>
  <si>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</si>
  <si>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</si>
  <si>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</si>
  <si>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</si>
  <si>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</si>
  <si>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</si>
  <si>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</si>
  <si>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</si>
  <si>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</si>
  <si>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</si>
  <si>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</si>
  <si>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</si>
  <si>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</si>
  <si>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</si>
  <si>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</si>
  <si>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</si>
  <si>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</si>
  <si>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</si>
  <si>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</si>
  <si>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</si>
  <si>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</si>
  <si>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</si>
  <si>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</si>
  <si>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</si>
  <si>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</si>
  <si>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</si>
  <si>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</si>
  <si>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</si>
  <si>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</si>
  <si>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</si>
  <si>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</si>
  <si>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</si>
  <si>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</si>
  <si>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</si>
  <si>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</si>
  <si>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</si>
  <si>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</si>
  <si>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</si>
  <si>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</si>
  <si>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</si>
  <si>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</si>
  <si>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</si>
  <si>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</si>
  <si>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</si>
  <si>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</si>
  <si>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</si>
  <si>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</si>
  <si>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</si>
  <si>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</si>
  <si>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</si>
  <si>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</si>
  <si>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</si>
  <si>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</si>
  <si>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</si>
  <si>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</si>
  <si>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</si>
  <si>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</si>
  <si>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</si>
  <si>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</si>
  <si>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</si>
  <si>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</si>
  <si>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</si>
  <si>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</si>
  <si>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</si>
  <si>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</si>
  <si>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</si>
  <si>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</si>
  <si>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</si>
  <si>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</si>
  <si>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</si>
  <si>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</si>
  <si>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</si>
  <si>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</si>
  <si>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</si>
  <si>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</si>
  <si>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</si>
  <si>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</si>
  <si>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</si>
  <si>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</si>
  <si>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</si>
  <si>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</si>
  <si>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</si>
  <si>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</si>
  <si>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</si>
  <si>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</si>
  <si>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</si>
  <si>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</si>
  <si>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</si>
  <si>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</si>
  <si>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</si>
  <si>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</si>
  <si>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</si>
  <si>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</si>
  <si>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</si>
  <si>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</si>
  <si>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</si>
  <si>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</si>
  <si>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</si>
  <si>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</si>
  <si>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</si>
  <si>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</si>
  <si>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</si>
  <si>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</si>
  <si>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</si>
  <si>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</si>
  <si>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</si>
  <si>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</si>
  <si>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</si>
  <si>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</si>
  <si>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</si>
  <si>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</si>
  <si>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</si>
  <si>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</si>
  <si>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</si>
  <si>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</si>
  <si>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</si>
  <si>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</si>
  <si>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</si>
  <si>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</si>
  <si>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</si>
  <si>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</si>
  <si>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</si>
  <si>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</si>
  <si>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</si>
  <si>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</si>
  <si>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</si>
  <si>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</si>
  <si>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</si>
  <si>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</si>
  <si>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</si>
  <si>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</si>
  <si>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</si>
  <si>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</si>
  <si>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</si>
  <si>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</si>
  <si>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</si>
  <si>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</si>
  <si>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</si>
  <si>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</si>
  <si>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</si>
  <si>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</si>
  <si>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</si>
  <si>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</si>
  <si>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</si>
  <si>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</si>
  <si>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</si>
  <si>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</si>
  <si>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</si>
  <si>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</si>
  <si>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</si>
  <si>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</si>
  <si>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</si>
  <si>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</si>
  <si>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</si>
  <si>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</si>
  <si>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</si>
  <si>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</si>
  <si>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</si>
  <si>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</si>
  <si>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</si>
  <si>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</si>
  <si>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</si>
  <si>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</si>
  <si>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</si>
  <si>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</si>
  <si>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</si>
  <si>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</si>
  <si>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</si>
  <si>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</si>
  <si>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</si>
  <si>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</si>
  <si>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</si>
  <si>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</si>
  <si>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</si>
  <si>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</si>
  <si>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</si>
  <si>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</si>
  <si>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</si>
  <si>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</si>
  <si>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</si>
  <si>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</si>
  <si>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</si>
  <si>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</si>
  <si>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</si>
  <si>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</si>
  <si>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</si>
  <si>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</si>
  <si>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</si>
  <si>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</si>
  <si>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</si>
  <si>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</si>
  <si>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</si>
  <si>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</si>
  <si>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</si>
  <si>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</si>
  <si>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</si>
  <si>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</si>
  <si>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</si>
  <si>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</si>
  <si>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</si>
  <si>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</si>
  <si>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</si>
  <si>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</si>
  <si>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</si>
  <si>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</si>
  <si>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</si>
  <si>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</si>
  <si>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</si>
  <si>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</si>
  <si>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</si>
  <si>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</si>
  <si>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</si>
  <si>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</si>
  <si>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</si>
  <si>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</si>
  <si>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</si>
  <si>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</si>
  <si>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</si>
  <si>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</si>
  <si>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</si>
  <si>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</si>
  <si>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</si>
  <si>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</si>
  <si>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</si>
  <si>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</si>
  <si>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</si>
  <si>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</si>
  <si>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</si>
  <si>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</si>
  <si>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</si>
  <si>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</si>
  <si>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</si>
  <si>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</si>
  <si>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</si>
  <si>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</si>
  <si>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</si>
  <si>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</si>
  <si>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</si>
  <si>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</si>
  <si>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</si>
  <si>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</si>
  <si>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</si>
  <si>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</si>
  <si>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</si>
  <si>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</si>
  <si>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</si>
  <si>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</si>
  <si>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</si>
  <si>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</si>
  <si>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</si>
  <si>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</si>
  <si>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</si>
  <si>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</si>
  <si>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</si>
  <si>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</si>
  <si>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</si>
  <si>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</si>
  <si>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</si>
  <si>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</si>
  <si>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</si>
  <si>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</si>
  <si>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</si>
  <si>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</si>
  <si>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</si>
  <si>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</si>
  <si>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</si>
  <si>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</si>
  <si>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</si>
  <si>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</si>
  <si>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</si>
  <si>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</si>
  <si>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</si>
  <si>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</si>
  <si>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</si>
  <si>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</si>
  <si>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</si>
  <si>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</si>
  <si>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</si>
  <si>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</si>
  <si>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</si>
  <si>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</si>
  <si>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</si>
  <si>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</si>
  <si>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</si>
  <si>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</si>
  <si>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</si>
  <si>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</si>
  <si>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</si>
  <si>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</si>
  <si>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</si>
  <si>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</si>
  <si>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</si>
  <si>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</si>
  <si>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</si>
  <si>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</si>
  <si>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</si>
  <si>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</si>
  <si>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</si>
  <si>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</si>
  <si>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</si>
  <si>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</si>
  <si>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</si>
  <si>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</si>
  <si>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</si>
  <si>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</si>
  <si>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</si>
  <si>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</si>
  <si>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</si>
  <si>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</si>
  <si>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</si>
  <si>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</si>
  <si>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</si>
  <si>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</si>
  <si>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</si>
  <si>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</si>
  <si>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</si>
  <si>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</si>
  <si>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</si>
  <si>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</si>
  <si>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</si>
  <si>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</si>
  <si>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</si>
  <si>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</si>
  <si>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</si>
  <si>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</si>
  <si>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</si>
  <si>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</si>
  <si>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</si>
  <si>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</si>
  <si>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</si>
  <si>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</si>
  <si>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</si>
  <si>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</si>
  <si>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</si>
  <si>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</si>
  <si>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</si>
  <si>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</si>
  <si>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</si>
  <si>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</si>
  <si>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</si>
  <si>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</si>
  <si>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</si>
  <si>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</si>
  <si>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</si>
  <si>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</si>
  <si>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</si>
  <si>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</si>
  <si>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</si>
  <si>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</si>
  <si>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</si>
  <si>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</si>
  <si>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</si>
  <si>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</si>
  <si>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</si>
  <si>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</si>
  <si>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</si>
  <si>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</si>
  <si>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</si>
  <si>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</si>
  <si>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</si>
  <si>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</si>
  <si>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</si>
  <si>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</si>
  <si>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</si>
  <si>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</si>
  <si>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</si>
  <si>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</si>
  <si>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</si>
  <si>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</si>
  <si>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</si>
  <si>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</si>
  <si>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</si>
  <si>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</si>
  <si>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</si>
  <si>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</si>
  <si>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</si>
  <si>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</si>
  <si>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</si>
  <si>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</si>
  <si>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</si>
  <si>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</si>
  <si>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</si>
  <si>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</si>
  <si>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</si>
  <si>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</si>
  <si>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</si>
  <si>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</si>
  <si>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</si>
  <si>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</si>
  <si>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</si>
  <si>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</si>
  <si>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</si>
  <si>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</si>
  <si>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</si>
  <si>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</si>
  <si>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</si>
  <si>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</si>
  <si>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</si>
  <si>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</si>
  <si>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</si>
  <si>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</si>
  <si>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</si>
  <si>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</si>
  <si>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</si>
  <si>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</si>
  <si>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</si>
  <si>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</si>
  <si>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</si>
  <si>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</si>
  <si>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</si>
  <si>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</si>
  <si>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</si>
  <si>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</si>
  <si>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</si>
  <si>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</si>
  <si>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</si>
  <si>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</si>
  <si>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</si>
  <si>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</si>
  <si>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</si>
  <si>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</si>
  <si>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</si>
  <si>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</si>
  <si>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</si>
  <si>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</si>
  <si>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</si>
  <si>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</si>
  <si>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</si>
  <si>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</si>
  <si>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</si>
  <si>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</si>
  <si>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</si>
  <si>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</si>
  <si>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</si>
  <si>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</si>
  <si>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</si>
  <si>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</si>
  <si>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</si>
  <si>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</si>
  <si>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</si>
  <si>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</si>
  <si>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</si>
  <si>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</si>
  <si>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</si>
  <si>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</si>
  <si>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</si>
  <si>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</si>
  <si>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</si>
  <si>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</si>
  <si>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</si>
  <si>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</si>
  <si>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</si>
  <si>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</si>
  <si>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</si>
  <si>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</si>
  <si>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</si>
  <si>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</si>
  <si>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</si>
  <si>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</si>
  <si>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</si>
  <si>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</si>
  <si>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</si>
  <si>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</si>
  <si>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</si>
  <si>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</si>
  <si>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</si>
  <si>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</si>
  <si>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</si>
  <si>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</si>
  <si>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</si>
  <si>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</si>
  <si>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</si>
  <si>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</si>
  <si>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</si>
  <si>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</si>
  <si>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</si>
  <si>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</si>
  <si>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</si>
  <si>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</si>
  <si>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</si>
  <si>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</si>
  <si>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</si>
  <si>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</si>
  <si>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</si>
  <si>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</si>
  <si>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</si>
  <si>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</si>
  <si>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</si>
  <si>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</si>
  <si>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</si>
  <si>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</si>
  <si>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</si>
  <si>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</si>
  <si>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</si>
  <si>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</si>
  <si>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</si>
  <si>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</si>
  <si>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</si>
  <si>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</si>
  <si>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</si>
  <si>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</si>
  <si>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</si>
  <si>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</si>
  <si>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</si>
  <si>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</si>
  <si>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</si>
  <si>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</si>
  <si>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</si>
  <si>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</si>
  <si>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</si>
  <si>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</si>
  <si>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</si>
  <si>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</si>
  <si>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</si>
  <si>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</si>
  <si>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</si>
  <si>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</si>
  <si>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</si>
  <si>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</si>
  <si>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</si>
  <si>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</si>
  <si>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</si>
  <si>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</si>
  <si>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</si>
  <si>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</si>
  <si>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</si>
  <si>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</si>
  <si>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</si>
  <si>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</si>
  <si>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</si>
  <si>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</si>
  <si>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</si>
  <si>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</si>
  <si>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</si>
  <si>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</si>
  <si>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</si>
  <si>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</si>
  <si>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</si>
  <si>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</si>
  <si>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</si>
  <si>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</si>
  <si>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</si>
  <si>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</si>
  <si>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</si>
  <si>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</si>
  <si>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</si>
  <si>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</si>
  <si>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</si>
  <si>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</si>
  <si>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</si>
  <si>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</si>
  <si>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</si>
  <si>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</si>
  <si>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</si>
  <si>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</si>
  <si>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</si>
  <si>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</si>
  <si>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</si>
  <si>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</si>
  <si>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</si>
  <si>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</si>
  <si>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</si>
  <si>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</si>
  <si>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</si>
  <si>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</si>
  <si>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</si>
  <si>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</si>
  <si>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</si>
  <si>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</si>
  <si>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</si>
  <si>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</si>
  <si>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</si>
  <si>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</si>
  <si>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</si>
  <si>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</si>
  <si>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</si>
  <si>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</si>
  <si>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</si>
  <si>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</si>
  <si>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</si>
  <si>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</si>
  <si>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</si>
  <si>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</si>
  <si>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</si>
  <si>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</si>
  <si>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</si>
  <si>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</si>
  <si>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</si>
  <si>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</si>
  <si>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</si>
  <si>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</si>
  <si>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</si>
  <si>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</si>
  <si>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</si>
  <si>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</si>
  <si>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</si>
  <si>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</si>
  <si>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</si>
  <si>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</si>
  <si>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</si>
  <si>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</si>
  <si>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</si>
  <si>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</si>
  <si>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</si>
  <si>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</si>
  <si>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</si>
  <si>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</si>
  <si>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</si>
  <si>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</si>
  <si>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</si>
  <si>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</si>
  <si>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</si>
  <si>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</si>
  <si>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</si>
  <si>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</si>
  <si>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</si>
  <si>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</si>
  <si>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</si>
  <si>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</si>
  <si>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</si>
  <si>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</si>
  <si>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</si>
  <si>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</si>
  <si>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</si>
  <si>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</si>
  <si>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</si>
  <si>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</si>
  <si>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</si>
  <si>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</si>
  <si>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</si>
  <si>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</si>
  <si>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</si>
  <si>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</si>
  <si>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</si>
  <si>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</si>
  <si>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</si>
  <si>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</si>
  <si>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</si>
  <si>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</si>
  <si>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</si>
  <si>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</si>
  <si>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</si>
  <si>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</si>
  <si>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</si>
  <si>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</si>
  <si>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</si>
  <si>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</si>
  <si>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</si>
  <si>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</si>
  <si>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</si>
  <si>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</si>
  <si>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</si>
  <si>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</si>
  <si>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</si>
  <si>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</si>
  <si>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</si>
  <si>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</si>
  <si>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</si>
  <si>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</si>
  <si>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</si>
  <si>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</si>
  <si>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</si>
  <si>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</si>
  <si>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</si>
  <si>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</si>
  <si>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</si>
  <si>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</si>
  <si>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</si>
  <si>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</si>
  <si>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</si>
  <si>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</si>
  <si>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</si>
  <si>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</si>
  <si>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</si>
  <si>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</si>
  <si>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</si>
  <si>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</si>
  <si>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</si>
  <si>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</si>
  <si>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</si>
  <si>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</si>
  <si>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</si>
  <si>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</si>
  <si>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</si>
  <si>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</si>
  <si>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</si>
  <si>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</si>
  <si>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</si>
  <si>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</si>
  <si>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</si>
  <si>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</si>
  <si>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</si>
  <si>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</si>
  <si>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</si>
  <si>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</si>
  <si>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</si>
  <si>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</si>
  <si>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</si>
  <si>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</si>
  <si>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</si>
  <si>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</si>
  <si>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</si>
  <si>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</si>
  <si>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</si>
  <si>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</si>
  <si>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</si>
  <si>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</si>
  <si>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</si>
  <si>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</si>
  <si>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</si>
  <si>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</si>
  <si>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</si>
  <si>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</si>
  <si>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</si>
  <si>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</si>
  <si>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</si>
  <si>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</si>
  <si>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</si>
  <si>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</si>
  <si>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</si>
  <si>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</si>
  <si>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</si>
  <si>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</si>
  <si>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</si>
  <si>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</si>
  <si>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</si>
  <si>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</si>
  <si>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</si>
  <si>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</si>
  <si>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</si>
  <si>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</si>
  <si>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</si>
  <si>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</si>
  <si>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</si>
  <si>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</si>
  <si>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</si>
  <si>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</si>
  <si>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</si>
  <si>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</si>
  <si>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</si>
  <si>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</si>
  <si>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</si>
  <si>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</si>
  <si>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</si>
  <si>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</si>
  <si>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</si>
  <si>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</si>
  <si>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</si>
  <si>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</si>
  <si>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</si>
  <si>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</si>
  <si>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</si>
  <si>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</si>
  <si>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</si>
  <si>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</si>
  <si>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</si>
  <si>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</si>
  <si>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</si>
  <si>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</si>
  <si>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</si>
  <si>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</si>
  <si>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</si>
  <si>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</si>
  <si>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</si>
  <si>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</si>
  <si>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</si>
  <si>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</si>
  <si>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</si>
  <si>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</si>
  <si>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</si>
  <si>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</si>
  <si>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</si>
  <si>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</si>
  <si>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</si>
  <si>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</si>
  <si>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</si>
  <si>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</si>
  <si>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</si>
  <si>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</si>
  <si>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</si>
  <si>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</si>
  <si>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</si>
  <si>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</si>
  <si>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</si>
  <si>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</si>
  <si>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</si>
  <si>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</si>
  <si>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</si>
  <si>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</si>
  <si>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</si>
  <si>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</si>
  <si>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</si>
  <si>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</si>
  <si>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</si>
  <si>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</si>
  <si>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</si>
  <si>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</si>
  <si>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</si>
  <si>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</si>
  <si>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</si>
  <si>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</si>
  <si>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</si>
  <si>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</si>
  <si>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</si>
  <si>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</si>
  <si>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</si>
  <si>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</si>
  <si>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</si>
  <si>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</si>
  <si>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</si>
  <si>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</si>
  <si>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</si>
  <si>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</si>
  <si>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</si>
  <si>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</si>
  <si>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</si>
  <si>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</si>
  <si>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</si>
  <si>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</si>
  <si>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</si>
  <si>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</si>
  <si>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</si>
  <si>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</si>
  <si>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</si>
  <si>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</si>
  <si>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</si>
  <si>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</si>
  <si>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</si>
  <si>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</si>
  <si>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</si>
  <si>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</si>
  <si>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</si>
  <si>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</si>
  <si>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</si>
  <si>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</si>
  <si>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</si>
  <si>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</si>
  <si>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</si>
  <si>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</si>
  <si>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</si>
  <si>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</si>
  <si>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</si>
  <si>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</si>
  <si>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</si>
  <si>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</si>
  <si>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</si>
  <si>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</si>
  <si>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</si>
  <si>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</si>
  <si>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</si>
  <si>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</si>
  <si>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</si>
  <si>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</si>
  <si>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</si>
  <si>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</si>
  <si>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</si>
  <si>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</si>
  <si>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</si>
  <si>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</si>
  <si>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</si>
  <si>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</si>
  <si>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</si>
  <si>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</si>
  <si>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</si>
  <si>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</si>
  <si>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</si>
  <si>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</si>
  <si>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</si>
  <si>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</si>
  <si>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</si>
  <si>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</si>
  <si>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</si>
  <si>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</si>
  <si>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</si>
  <si>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</si>
  <si>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</si>
  <si>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</si>
  <si>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</si>
  <si>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</si>
  <si>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</si>
  <si>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</si>
  <si>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</si>
  <si>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</si>
  <si>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</si>
  <si>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</si>
  <si>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</si>
  <si>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</si>
  <si>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</si>
  <si>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</si>
  <si>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</si>
  <si>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</si>
  <si>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</si>
  <si>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</si>
  <si>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</si>
  <si>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</si>
  <si>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</si>
  <si>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</si>
  <si>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</si>
  <si>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</si>
  <si>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</si>
  <si>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</si>
  <si>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</si>
  <si>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</si>
  <si>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</si>
  <si>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</si>
  <si>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</si>
  <si>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</si>
  <si>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</si>
  <si>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</si>
  <si>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</si>
  <si>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</si>
  <si>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</si>
  <si>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</si>
  <si>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</si>
  <si>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</si>
  <si>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</si>
  <si>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</si>
  <si>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</si>
  <si>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</si>
  <si>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</si>
  <si>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</si>
  <si>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</si>
  <si>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</si>
  <si>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</si>
  <si>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</si>
  <si>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</si>
  <si>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</si>
  <si>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</si>
  <si>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</si>
  <si>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</si>
  <si>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</si>
  <si>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</si>
  <si>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</si>
  <si>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</si>
  <si>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</si>
  <si>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</si>
  <si>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</si>
  <si>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</si>
  <si>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</si>
  <si>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</si>
  <si>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</si>
  <si>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</si>
  <si>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</si>
  <si>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</si>
  <si>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</si>
  <si>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</si>
  <si>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</si>
  <si>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</si>
  <si>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</si>
  <si>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</si>
  <si>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</si>
  <si>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</si>
  <si>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</si>
  <si>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</si>
  <si>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</si>
  <si>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</si>
  <si>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</si>
  <si>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</si>
  <si>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</si>
  <si>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</si>
  <si>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</si>
  <si>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</si>
  <si>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</si>
  <si>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</si>
  <si>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</si>
  <si>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</si>
  <si>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</si>
  <si>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</si>
  <si>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</si>
  <si>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</si>
  <si>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</si>
  <si>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</si>
  <si>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</si>
  <si>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</si>
  <si>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</si>
  <si>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</si>
  <si>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</si>
  <si>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</si>
  <si>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</si>
  <si>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</si>
  <si>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</si>
  <si>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</si>
  <si>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</si>
  <si>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</si>
  <si>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</si>
  <si>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</si>
  <si>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</si>
  <si>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</si>
  <si>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</si>
  <si>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</si>
  <si>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</si>
  <si>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</si>
  <si>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</si>
  <si>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</si>
  <si>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</si>
  <si>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</si>
  <si>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</si>
  <si>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</si>
  <si>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</si>
  <si>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</si>
  <si>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</si>
  <si>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</si>
  <si>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</si>
  <si>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</si>
  <si>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</si>
  <si>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</si>
  <si>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</si>
  <si>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</si>
  <si>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</si>
  <si>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</si>
  <si>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</si>
  <si>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</si>
  <si>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</si>
  <si>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</si>
  <si>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</si>
  <si>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</si>
  <si>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</si>
  <si>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</si>
  <si>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</si>
  <si>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</si>
  <si>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</si>
  <si>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</si>
  <si>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</si>
  <si>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</si>
  <si>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</si>
  <si>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</si>
  <si>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</si>
  <si>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</si>
  <si>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</si>
  <si>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</si>
  <si>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</si>
  <si>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</si>
  <si>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</si>
  <si>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</si>
  <si>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</si>
  <si>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</si>
  <si>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</si>
  <si>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</si>
  <si>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</si>
  <si>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</si>
  <si>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</si>
  <si>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</si>
  <si>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</si>
  <si>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</si>
  <si>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</si>
  <si>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</si>
  <si>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</si>
  <si>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</si>
  <si>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</si>
  <si>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</si>
  <si>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</si>
  <si>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</si>
  <si>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</si>
  <si>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</si>
  <si>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</si>
  <si>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</si>
  <si>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</si>
  <si>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</si>
  <si>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</si>
  <si>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</si>
  <si>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</si>
  <si>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</si>
  <si>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</si>
  <si>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</si>
  <si>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</si>
  <si>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</si>
  <si>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</si>
  <si>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</si>
  <si>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</si>
  <si>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</si>
  <si>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</si>
  <si>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</si>
  <si>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</si>
  <si>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</si>
  <si>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</si>
  <si>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</si>
  <si>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</si>
  <si>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</si>
  <si>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</si>
  <si>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</si>
  <si>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</si>
  <si>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</si>
  <si>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</si>
  <si>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</si>
  <si>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</si>
  <si>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</si>
  <si>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</si>
  <si>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</si>
  <si>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</si>
  <si>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</si>
  <si>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</si>
  <si>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</si>
  <si>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</si>
  <si>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</si>
  <si>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</si>
  <si>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</si>
  <si>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</si>
  <si>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</si>
  <si>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</si>
  <si>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</si>
  <si>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</si>
  <si>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</si>
  <si>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</si>
  <si>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</si>
  <si>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</si>
  <si>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</si>
  <si>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</si>
  <si>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</si>
  <si>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</si>
  <si>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</si>
  <si>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</si>
  <si>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</si>
  <si>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</si>
  <si>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</si>
  <si>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</si>
  <si>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</si>
  <si>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</si>
  <si>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</si>
  <si>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</si>
  <si>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</si>
  <si>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</si>
  <si>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</si>
  <si>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</si>
  <si>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</si>
  <si>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</si>
  <si>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</si>
  <si>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</si>
  <si>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</si>
  <si>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</si>
  <si>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</si>
  <si>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</si>
  <si>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</si>
  <si>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</si>
  <si>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</si>
  <si>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</si>
  <si>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</si>
  <si>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</si>
  <si>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</si>
  <si>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</si>
  <si>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</si>
  <si>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</si>
  <si>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</si>
  <si>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</si>
  <si>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</si>
  <si>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</si>
  <si>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</si>
  <si>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</si>
  <si>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</si>
  <si>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</si>
  <si>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</si>
  <si>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</si>
  <si>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</si>
  <si>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</si>
  <si>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</si>
  <si>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</si>
  <si>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</si>
  <si>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</si>
  <si>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</si>
  <si>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</si>
  <si>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</si>
  <si>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</si>
  <si>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</si>
  <si>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</si>
  <si>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</si>
  <si>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</si>
  <si>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</si>
  <si>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</si>
  <si>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</si>
  <si>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</si>
  <si>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</si>
  <si>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</si>
  <si>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</si>
  <si>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</si>
  <si>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</si>
  <si>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</si>
  <si>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</si>
  <si>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</si>
  <si>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</si>
  <si>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</si>
  <si>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</si>
  <si>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</si>
  <si>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</si>
  <si>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</si>
  <si>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</si>
  <si>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</si>
  <si>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</si>
  <si>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</si>
  <si>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</si>
  <si>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</si>
  <si>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</si>
  <si>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</si>
  <si>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</si>
  <si>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</si>
  <si>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</si>
  <si>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</si>
  <si>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</si>
  <si>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</si>
  <si>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</si>
  <si>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</si>
  <si>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</si>
  <si>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</si>
  <si>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</si>
  <si>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</si>
  <si>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</si>
  <si>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</si>
  <si>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</si>
  <si>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</si>
  <si>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</si>
  <si>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</si>
  <si>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</si>
  <si>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</si>
  <si>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</si>
  <si>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</si>
  <si>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</si>
  <si>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</si>
  <si>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</si>
  <si>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</si>
  <si>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</si>
  <si>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</si>
  <si>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</si>
  <si>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</si>
  <si>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</si>
  <si>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</si>
  <si>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</si>
  <si>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</si>
  <si>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</si>
  <si>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</si>
  <si>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</si>
  <si>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</si>
  <si>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</si>
  <si>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</si>
  <si>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</si>
  <si>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</si>
  <si>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</si>
  <si>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</si>
  <si>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</si>
  <si>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</si>
  <si>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</si>
  <si>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</si>
  <si>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</si>
  <si>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</si>
  <si>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</si>
  <si>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</si>
  <si>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</si>
  <si>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</si>
  <si>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</si>
  <si>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</si>
  <si>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</si>
  <si>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</si>
  <si>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</si>
  <si>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</si>
  <si>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</si>
  <si>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</si>
  <si>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</si>
  <si>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</si>
  <si>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</si>
  <si>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</si>
  <si>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</si>
  <si>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</si>
  <si>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</si>
  <si>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</si>
  <si>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</si>
  <si>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</si>
  <si>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</si>
  <si>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</si>
  <si>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</si>
  <si>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</si>
  <si>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</si>
  <si>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</si>
  <si>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</si>
  <si>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</si>
  <si>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</si>
  <si>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</si>
  <si>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</si>
  <si>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</si>
  <si>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</si>
  <si>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</si>
  <si>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</si>
  <si>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</si>
  <si>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</si>
  <si>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</si>
  <si>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</si>
  <si>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</si>
  <si>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</si>
  <si>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</si>
  <si>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</si>
  <si>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</si>
  <si>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</si>
  <si>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</si>
  <si>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</si>
  <si>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</si>
  <si>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</si>
  <si>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</si>
  <si>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</si>
  <si>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</si>
  <si>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</si>
  <si>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</si>
  <si>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</si>
  <si>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</si>
  <si>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</si>
  <si>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</si>
  <si>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</si>
  <si>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</si>
  <si>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</si>
  <si>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</si>
  <si>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</si>
  <si>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</si>
  <si>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</si>
  <si>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</si>
  <si>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</si>
  <si>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</si>
  <si>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</si>
  <si>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</si>
  <si>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</si>
  <si>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</si>
  <si>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</si>
  <si>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</si>
  <si>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</si>
  <si>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</si>
  <si>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</si>
  <si>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</si>
  <si>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</si>
  <si>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</si>
  <si>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</si>
  <si>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</si>
  <si>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</si>
  <si>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</si>
  <si>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</si>
  <si>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</si>
  <si>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</si>
  <si>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</si>
  <si>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</si>
  <si>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</si>
  <si>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</si>
  <si>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</si>
  <si>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</si>
  <si>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</si>
  <si>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</si>
  <si>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</si>
  <si>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</si>
  <si>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</si>
  <si>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</si>
  <si>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</si>
  <si>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</si>
  <si>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</si>
  <si>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</si>
  <si>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</si>
  <si>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</si>
  <si>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</si>
  <si>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</si>
  <si>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</si>
  <si>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</si>
  <si>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</si>
  <si>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</si>
  <si>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</si>
  <si>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</si>
  <si>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</si>
  <si>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</si>
  <si>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</si>
  <si>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</si>
  <si>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</si>
  <si>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</si>
  <si>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</si>
  <si>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</si>
  <si>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</si>
  <si>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</si>
  <si>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</si>
  <si>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</si>
  <si>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</si>
  <si>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</si>
  <si>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</si>
  <si>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</si>
  <si>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</si>
  <si>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</si>
  <si>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</si>
  <si>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</si>
  <si>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</si>
  <si>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</si>
  <si>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</si>
  <si>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</si>
  <si>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</si>
  <si>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</si>
  <si>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</si>
  <si>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</si>
  <si>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</si>
  <si>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</si>
  <si>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</si>
  <si>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</si>
  <si>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</si>
  <si>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</si>
  <si>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</si>
  <si>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</si>
  <si>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</si>
  <si>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</si>
  <si>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</si>
  <si>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</si>
  <si>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</si>
  <si>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</si>
  <si>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</si>
  <si>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</si>
  <si>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</si>
  <si>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</si>
  <si>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</si>
  <si>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</si>
  <si>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</si>
  <si>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</si>
  <si>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</si>
  <si>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</si>
  <si>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</si>
  <si>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</si>
  <si>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</si>
  <si>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</si>
  <si>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</si>
  <si>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</si>
  <si>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</si>
  <si>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</si>
  <si>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</si>
  <si>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</si>
  <si>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</si>
  <si>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</si>
  <si>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</si>
  <si>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</si>
  <si>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</si>
  <si>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</si>
  <si>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</si>
  <si>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</si>
  <si>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</si>
  <si>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</si>
  <si>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</si>
  <si>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</si>
  <si>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</si>
  <si>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</si>
  <si>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</si>
  <si>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</si>
  <si>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</si>
  <si>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</si>
  <si>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</si>
  <si>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</si>
  <si>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</si>
  <si>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</si>
  <si>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</si>
  <si>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</si>
  <si>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</si>
  <si>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</si>
  <si>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</si>
  <si>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</si>
  <si>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</si>
  <si>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</si>
  <si>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</si>
  <si>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</si>
  <si>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</si>
  <si>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</si>
  <si>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</si>
  <si>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</si>
  <si>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</si>
  <si>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</si>
  <si>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</si>
  <si>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</si>
  <si>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</si>
  <si>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</si>
  <si>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</si>
  <si>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</si>
  <si>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</si>
  <si>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</si>
  <si>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</si>
  <si>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</si>
  <si>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</si>
  <si>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</si>
  <si>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</si>
  <si>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</si>
  <si>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</si>
  <si>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</si>
  <si>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</si>
  <si>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</si>
  <si>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</si>
  <si>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</si>
  <si>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</si>
  <si>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</si>
  <si>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</si>
  <si>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</si>
  <si>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</si>
  <si>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</si>
  <si>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</si>
  <si>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</si>
  <si>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</si>
  <si>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</si>
  <si>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</si>
  <si>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</si>
  <si>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</si>
  <si>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</si>
  <si>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</si>
  <si>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</si>
  <si>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</si>
  <si>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</si>
  <si>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</si>
  <si>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</si>
  <si>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</si>
  <si>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</si>
  <si>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</si>
  <si>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</si>
  <si>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</si>
  <si>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</si>
  <si>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</si>
  <si>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</si>
  <si>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</si>
  <si>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</si>
  <si>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</si>
  <si>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</si>
  <si>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</si>
  <si>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</si>
  <si>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</si>
  <si>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</si>
  <si>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</si>
  <si>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</si>
  <si>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</si>
  <si>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</si>
  <si>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</si>
  <si>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</si>
  <si>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</si>
  <si>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</si>
  <si>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</si>
  <si>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</si>
  <si>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</si>
  <si>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</si>
  <si>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</si>
  <si>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</si>
  <si>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</si>
  <si>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</si>
  <si>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</si>
  <si>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</si>
  <si>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</si>
  <si>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</si>
  <si>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</si>
  <si>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</si>
  <si>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</si>
  <si>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</si>
  <si>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</si>
  <si>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</si>
  <si>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</si>
  <si>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</si>
  <si>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</si>
  <si>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</si>
  <si>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</si>
  <si>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</si>
  <si>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</si>
  <si>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</si>
  <si>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</si>
  <si>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</si>
  <si>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</si>
  <si>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</si>
  <si>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</si>
  <si>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</si>
  <si>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</si>
  <si>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</si>
  <si>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</si>
  <si>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</si>
  <si>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</si>
  <si>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</si>
  <si>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</si>
  <si>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</si>
  <si>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</si>
  <si>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</si>
  <si>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</si>
  <si>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</si>
  <si>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</si>
  <si>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</si>
  <si>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</si>
  <si>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</si>
  <si>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</si>
  <si>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</si>
  <si>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</si>
  <si>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</si>
  <si>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</si>
  <si>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</si>
  <si>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</si>
  <si>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</si>
  <si>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</si>
  <si>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</si>
  <si>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</si>
  <si>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</si>
  <si>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</si>
  <si>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</si>
  <si>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</si>
  <si>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</si>
  <si>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</si>
  <si>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</si>
  <si>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</si>
  <si>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</si>
  <si>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</si>
  <si>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</si>
  <si>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</si>
  <si>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</si>
  <si>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</si>
  <si>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</si>
  <si>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</si>
  <si>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</si>
  <si>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</si>
  <si>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</si>
  <si>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</si>
  <si>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</si>
  <si>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</si>
  <si>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</si>
  <si>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</si>
  <si>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</si>
  <si>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</si>
  <si>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</si>
  <si>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</si>
  <si>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</si>
  <si>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</si>
  <si>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</si>
  <si>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</si>
  <si>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</si>
  <si>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</si>
  <si>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</si>
  <si>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</si>
  <si>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</si>
  <si>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</si>
  <si>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</si>
  <si>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</si>
  <si>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</si>
  <si>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</si>
  <si>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</si>
  <si>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</si>
  <si>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</si>
  <si>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</si>
  <si>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</si>
  <si>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</si>
  <si>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</si>
  <si>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</si>
  <si>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</si>
  <si>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</si>
  <si>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</si>
  <si>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</si>
  <si>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</si>
  <si>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</si>
  <si>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</si>
  <si>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</si>
  <si>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</si>
  <si>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</si>
  <si>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</si>
  <si>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</si>
  <si>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</si>
  <si>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</si>
  <si>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</si>
  <si>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</si>
  <si>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</si>
  <si>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</si>
  <si>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</si>
  <si>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</si>
  <si>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</si>
  <si>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</si>
  <si>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</si>
  <si>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</si>
  <si>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</si>
  <si>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</si>
  <si>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</si>
  <si>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</si>
  <si>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</si>
  <si>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</si>
  <si>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</si>
  <si>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</si>
  <si>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</si>
  <si>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</si>
  <si>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</si>
  <si>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</si>
  <si>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</si>
  <si>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</si>
  <si>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</si>
  <si>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</si>
  <si>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</si>
  <si>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</si>
  <si>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</si>
  <si>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</si>
  <si>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</si>
  <si>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</si>
  <si>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</si>
  <si>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</si>
  <si>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</si>
  <si>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</si>
  <si>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</si>
  <si>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</si>
  <si>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</si>
  <si>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</si>
  <si>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</si>
  <si>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</si>
  <si>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</si>
  <si>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</si>
  <si>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</si>
  <si>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</si>
  <si>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</si>
  <si>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</si>
  <si>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</si>
  <si>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</si>
  <si>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</si>
  <si>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</si>
  <si>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</si>
  <si>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</si>
  <si>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</si>
  <si>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</si>
  <si>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</si>
  <si>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</si>
  <si>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</si>
  <si>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</si>
  <si>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</si>
  <si>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</si>
  <si>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</si>
  <si>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</si>
  <si>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</si>
  <si>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</si>
  <si>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</si>
  <si>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</si>
  <si>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</si>
  <si>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</si>
  <si>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</si>
  <si>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</si>
  <si>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</si>
  <si>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</si>
  <si>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</si>
  <si>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</si>
  <si>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</si>
  <si>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</si>
  <si>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</si>
  <si>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</si>
  <si>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</si>
  <si>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</si>
  <si>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</si>
  <si>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</si>
  <si>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</si>
  <si>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</si>
  <si>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</si>
  <si>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</si>
  <si>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</si>
  <si>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</si>
  <si>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</si>
  <si>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</si>
  <si>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</si>
  <si>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</si>
  <si>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</si>
  <si>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</si>
  <si>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</si>
  <si>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</si>
  <si>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</si>
  <si>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</si>
  <si>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</si>
  <si>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</si>
  <si>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</si>
  <si>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</si>
  <si>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</si>
  <si>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</si>
  <si>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</si>
  <si>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</si>
  <si>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</si>
  <si>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</si>
  <si>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</si>
  <si>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</si>
  <si>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</si>
  <si>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</si>
  <si>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</si>
  <si>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</si>
  <si>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</si>
  <si>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</si>
  <si>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</si>
  <si>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</si>
  <si>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</si>
  <si>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</si>
  <si>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</si>
  <si>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</si>
  <si>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</si>
  <si>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</si>
  <si>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</si>
  <si>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</si>
  <si>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</si>
  <si>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</si>
  <si>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</si>
  <si>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</si>
  <si>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</si>
  <si>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</si>
  <si>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</si>
  <si>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</si>
  <si>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</si>
  <si>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</si>
  <si>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</si>
  <si>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</si>
  <si>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</si>
  <si>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</si>
  <si>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</si>
  <si>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</si>
  <si>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</si>
  <si>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</si>
  <si>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</si>
  <si>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</si>
  <si>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</si>
  <si>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</si>
  <si>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</si>
  <si>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</si>
  <si>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</si>
  <si>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</si>
  <si>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</si>
  <si>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</si>
  <si>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</si>
  <si>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</si>
  <si>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</si>
  <si>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</si>
  <si>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</si>
  <si>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</si>
  <si>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</si>
  <si>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</si>
  <si>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</si>
  <si>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</si>
  <si>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</si>
  <si>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</si>
  <si>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</si>
  <si>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</si>
  <si>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</si>
  <si>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</si>
  <si>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</si>
  <si>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</si>
  <si>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</si>
  <si>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</si>
  <si>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</si>
  <si>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</si>
  <si>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</si>
  <si>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</si>
  <si>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</si>
  <si>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</si>
  <si>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</si>
  <si>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</si>
  <si>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</si>
  <si>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</si>
  <si>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</si>
  <si>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</si>
  <si>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</si>
  <si>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</si>
  <si>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</si>
  <si>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</si>
  <si>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</si>
  <si>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</si>
  <si>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</si>
  <si>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</si>
  <si>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</si>
  <si>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</si>
  <si>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</si>
  <si>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</si>
  <si>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</si>
  <si>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</si>
  <si>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</si>
  <si>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</si>
  <si>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</si>
  <si>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</si>
  <si>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</si>
  <si>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</si>
  <si>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</si>
  <si>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</si>
  <si>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</si>
  <si>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</si>
  <si>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</si>
  <si>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</si>
  <si>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</si>
  <si>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</si>
  <si>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</si>
  <si>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</si>
  <si>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</si>
  <si>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</si>
  <si>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</si>
  <si>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</si>
  <si>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</si>
  <si>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</si>
  <si>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</si>
  <si>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</si>
  <si>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</si>
  <si>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</si>
  <si>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</si>
  <si>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</si>
  <si>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</si>
  <si>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</si>
  <si>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</si>
  <si>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</si>
  <si>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</si>
  <si>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</si>
  <si>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</si>
  <si>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</si>
  <si>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</si>
  <si>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</si>
  <si>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</si>
  <si>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</si>
  <si>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</si>
  <si>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</si>
  <si>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</si>
  <si>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</si>
  <si>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</si>
  <si>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</si>
  <si>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</si>
  <si>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</si>
  <si>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</si>
  <si>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</si>
  <si>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</si>
  <si>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</si>
  <si>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</si>
  <si>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</si>
  <si>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</si>
  <si>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</si>
  <si>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</si>
  <si>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</si>
  <si>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</si>
  <si>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</si>
  <si>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</si>
  <si>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</si>
  <si>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</si>
  <si>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</si>
  <si>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</si>
  <si>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</si>
  <si>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</si>
  <si>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</si>
  <si>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</si>
  <si>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</si>
  <si>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</si>
  <si>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</si>
  <si>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</si>
  <si>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</si>
  <si>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</si>
  <si>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</si>
  <si>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</si>
  <si>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</si>
  <si>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</si>
  <si>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</si>
  <si>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</si>
  <si>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</si>
  <si>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</si>
  <si>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</si>
  <si>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</si>
  <si>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</si>
  <si>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</si>
  <si>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</si>
  <si>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</si>
  <si>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</si>
  <si>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</si>
  <si>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</si>
  <si>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</si>
  <si>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</si>
  <si>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</si>
  <si>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</si>
  <si>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</si>
  <si>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</si>
  <si>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</si>
  <si>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</si>
  <si>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</si>
  <si>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</si>
  <si>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</si>
  <si>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</si>
  <si>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</si>
  <si>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</si>
  <si>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</si>
  <si>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</si>
  <si>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</si>
  <si>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</si>
  <si>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</si>
  <si>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</si>
  <si>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</si>
  <si>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</si>
  <si>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</si>
  <si>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</si>
  <si>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</si>
  <si>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</si>
  <si>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</si>
  <si>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</si>
  <si>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</si>
  <si>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</si>
  <si>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</si>
  <si>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</si>
  <si>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</si>
  <si>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</si>
  <si>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</si>
  <si>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</si>
  <si>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</si>
  <si>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</si>
  <si>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</si>
  <si>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</si>
  <si>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</si>
  <si>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</si>
  <si>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</si>
  <si>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</si>
  <si>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</si>
  <si>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</si>
  <si>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</si>
  <si>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</si>
  <si>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</si>
  <si>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</si>
  <si>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</si>
  <si>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</si>
  <si>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</si>
  <si>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</si>
  <si>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</si>
  <si>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</si>
  <si>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</si>
  <si>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</si>
  <si>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</si>
  <si>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</si>
  <si>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</si>
  <si>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</si>
  <si>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</si>
  <si>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</si>
  <si>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</si>
  <si>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</si>
  <si>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</si>
  <si>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</si>
  <si>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</si>
  <si>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</si>
  <si>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</si>
  <si>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</si>
  <si>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</si>
  <si>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</si>
  <si>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</si>
  <si>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</si>
  <si>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</si>
  <si>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</si>
  <si>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</si>
  <si>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</si>
  <si>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</si>
  <si>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</si>
  <si>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</si>
  <si>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</si>
  <si>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</si>
  <si>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</si>
  <si>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</si>
  <si>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</si>
  <si>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</si>
  <si>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</si>
  <si>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</si>
  <si>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</si>
  <si>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</si>
  <si>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</si>
  <si>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</si>
  <si>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</si>
  <si>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</si>
  <si>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</si>
  <si>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</si>
  <si>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</si>
  <si>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</si>
  <si>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</si>
  <si>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</si>
  <si>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</si>
  <si>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</si>
  <si>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</si>
  <si>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</si>
  <si>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</si>
  <si>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</si>
  <si>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</si>
  <si>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</si>
  <si>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</si>
  <si>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</si>
  <si>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</si>
  <si>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</si>
  <si>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</si>
  <si>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</si>
  <si>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</si>
  <si>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</si>
  <si>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</si>
  <si>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</si>
  <si>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</si>
  <si>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</si>
  <si>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</si>
  <si>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</si>
  <si>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</si>
  <si>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</si>
  <si>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</si>
  <si>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</si>
  <si>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</si>
  <si>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</si>
  <si>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</si>
  <si>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</si>
  <si>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</si>
  <si>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</si>
  <si>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</si>
  <si>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</si>
  <si>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</si>
  <si>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</si>
  <si>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</si>
  <si>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</si>
  <si>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</si>
  <si>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</si>
  <si>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</si>
  <si>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</si>
  <si>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</si>
  <si>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</si>
  <si>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</si>
  <si>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</si>
  <si>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</si>
  <si>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</si>
  <si>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</si>
  <si>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</si>
  <si>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</si>
  <si>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</si>
  <si>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</si>
  <si>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</si>
  <si>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</si>
  <si>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</si>
  <si>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</si>
  <si>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</si>
  <si>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</si>
  <si>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</si>
  <si>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</si>
  <si>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</si>
  <si>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</si>
  <si>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</si>
  <si>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</si>
  <si>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</si>
  <si>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</si>
  <si>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</si>
  <si>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</si>
  <si>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</si>
  <si>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</si>
  <si>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</si>
  <si>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</si>
  <si>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</si>
  <si>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</si>
  <si>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</si>
  <si>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</si>
  <si>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</si>
  <si>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</si>
  <si>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</si>
  <si>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</si>
  <si>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</si>
  <si>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</si>
  <si>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</si>
  <si>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</si>
  <si>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</si>
  <si>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</si>
  <si>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</si>
  <si>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</si>
  <si>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</si>
  <si>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</si>
  <si>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</si>
  <si>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</si>
  <si>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</si>
  <si>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</si>
  <si>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</si>
  <si>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</si>
  <si>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</si>
  <si>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</si>
  <si>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</si>
  <si>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</si>
  <si>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</si>
  <si>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</si>
  <si>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</si>
  <si>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</si>
  <si>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</si>
  <si>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</si>
  <si>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</si>
  <si>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</si>
  <si>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</si>
  <si>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</si>
  <si>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</si>
  <si>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</si>
  <si>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</si>
  <si>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</si>
  <si>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</si>
  <si>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</si>
  <si>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</si>
  <si>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</si>
  <si>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</si>
  <si>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</si>
  <si>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</si>
  <si>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</si>
  <si>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</si>
  <si>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</si>
  <si>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</si>
  <si>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</si>
  <si>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</si>
  <si>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</si>
  <si>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</si>
  <si>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</si>
  <si>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</si>
  <si>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</si>
  <si>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</si>
  <si>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</si>
  <si>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</si>
  <si>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</si>
  <si>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</si>
  <si>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</si>
  <si>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</si>
  <si>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</si>
  <si>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</si>
  <si>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</si>
  <si>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</si>
  <si>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</si>
  <si>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</si>
  <si>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</si>
  <si>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</si>
  <si>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</si>
  <si>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</si>
  <si>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</si>
  <si>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</si>
  <si>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</si>
  <si>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</si>
  <si>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</si>
  <si>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</si>
  <si>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</si>
  <si>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</si>
  <si>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</si>
  <si>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</si>
  <si>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</si>
  <si>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</si>
  <si>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</si>
  <si>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</si>
  <si>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</si>
  <si>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</si>
  <si>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</si>
  <si>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</si>
  <si>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</si>
  <si>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</si>
  <si>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</si>
  <si>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</si>
  <si>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</si>
  <si>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</si>
  <si>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</si>
  <si>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</si>
  <si>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</si>
  <si>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</si>
  <si>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</si>
  <si>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</si>
  <si>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</si>
  <si>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</si>
  <si>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</si>
  <si>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</si>
  <si>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</si>
  <si>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</si>
  <si>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</si>
  <si>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</si>
  <si>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</si>
  <si>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</si>
  <si>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</si>
  <si>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</si>
  <si>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</si>
  <si>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</si>
  <si>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</si>
  <si>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</si>
  <si>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</si>
  <si>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</si>
  <si>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</si>
  <si>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</si>
  <si>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</si>
  <si>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</si>
  <si>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</si>
  <si>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</si>
  <si>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</si>
  <si>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</si>
  <si>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</si>
  <si>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</si>
  <si>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</si>
  <si>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</si>
  <si>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</si>
  <si>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</si>
  <si>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</si>
  <si>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</si>
  <si>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</si>
  <si>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</si>
  <si>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</si>
  <si>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</si>
  <si>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</si>
  <si>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</si>
  <si>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</si>
  <si>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</si>
  <si>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</si>
  <si>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</si>
  <si>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</si>
  <si>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</si>
  <si>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</si>
  <si>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</si>
  <si>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</si>
  <si>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</si>
  <si>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</si>
  <si>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</si>
  <si>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</si>
  <si>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</si>
  <si>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</si>
  <si>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</si>
  <si>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</si>
  <si>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</si>
  <si>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</si>
  <si>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</si>
  <si>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</si>
  <si>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</si>
  <si>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</si>
  <si>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</si>
  <si>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</si>
  <si>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</si>
  <si>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</si>
  <si>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</si>
  <si>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</si>
  <si>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</si>
  <si>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</si>
  <si>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</si>
  <si>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</si>
  <si>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</si>
  <si>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</si>
  <si>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</si>
  <si>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</si>
  <si>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</si>
  <si>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</si>
  <si>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</si>
  <si>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</si>
  <si>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</si>
  <si>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</si>
  <si>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</si>
  <si>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</si>
  <si>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</si>
  <si>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</si>
  <si>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</si>
  <si>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</si>
  <si>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</si>
  <si>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</si>
  <si>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</si>
  <si>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</si>
  <si>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</si>
  <si>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</si>
  <si>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</si>
  <si>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</si>
  <si>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</si>
  <si>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</si>
  <si>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</si>
  <si>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</si>
  <si>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</si>
  <si>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</si>
  <si>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</si>
  <si>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</si>
  <si>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</si>
  <si>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</si>
  <si>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</si>
  <si>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</si>
  <si>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</si>
  <si>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</si>
  <si>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</si>
  <si>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</si>
  <si>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</si>
  <si>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</si>
  <si>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</si>
  <si>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</si>
  <si>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</si>
  <si>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</si>
  <si>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</si>
  <si>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</si>
  <si>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</si>
  <si>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</si>
  <si>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</si>
  <si>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</si>
  <si>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</si>
  <si>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</si>
  <si>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</si>
  <si>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</si>
  <si>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</si>
  <si>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</si>
  <si>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</si>
  <si>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</si>
  <si>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</si>
  <si>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</si>
  <si>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</si>
  <si>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</si>
  <si>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</si>
  <si>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</si>
  <si>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</si>
  <si>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</si>
  <si>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</si>
  <si>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</si>
  <si>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</si>
  <si>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</si>
  <si>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</si>
  <si>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</si>
  <si>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</si>
  <si>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</si>
  <si>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</si>
  <si>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</si>
  <si>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</si>
  <si>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</si>
  <si>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</si>
  <si>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</si>
  <si>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</si>
  <si>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</si>
  <si>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</si>
  <si>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</si>
  <si>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</si>
  <si>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</si>
  <si>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</si>
  <si>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</si>
  <si>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</si>
  <si>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</si>
  <si>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</si>
  <si>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</si>
  <si>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</si>
  <si>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</si>
  <si>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</si>
  <si>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</si>
  <si>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</si>
  <si>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</si>
  <si>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</si>
  <si>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</si>
  <si>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</si>
  <si>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</si>
  <si>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</si>
  <si>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</si>
  <si>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</si>
  <si>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</si>
  <si>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</si>
  <si>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</si>
  <si>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</si>
  <si>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</si>
  <si>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</si>
  <si>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</si>
  <si>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</si>
  <si>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</si>
  <si>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</si>
  <si>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</si>
  <si>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</si>
  <si>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</si>
  <si>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</si>
  <si>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</si>
  <si>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</si>
  <si>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</si>
  <si>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</si>
  <si>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</si>
  <si>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</si>
  <si>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</si>
  <si>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</si>
  <si>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</si>
  <si>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</si>
  <si>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</si>
  <si>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</si>
  <si>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</si>
  <si>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</si>
  <si>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</si>
  <si>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</si>
  <si>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</si>
  <si>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</si>
  <si>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</si>
  <si>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</si>
  <si>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</si>
  <si>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</si>
  <si>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</si>
  <si>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</si>
  <si>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</si>
  <si>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</si>
  <si>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</si>
  <si>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</si>
  <si>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</si>
  <si>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</si>
  <si>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</si>
  <si>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</si>
  <si>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</si>
  <si>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</si>
  <si>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</si>
  <si>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</si>
  <si>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</si>
  <si>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</si>
  <si>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</si>
  <si>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</si>
  <si>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</si>
  <si>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</si>
  <si>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</si>
  <si>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</si>
  <si>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</si>
  <si>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</si>
  <si>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</si>
  <si>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</si>
  <si>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</si>
  <si>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</si>
  <si>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</si>
  <si>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</si>
  <si>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</si>
  <si>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</si>
  <si>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</si>
  <si>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</si>
  <si>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</si>
  <si>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</si>
  <si>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</si>
  <si>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</si>
  <si>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</si>
  <si>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</si>
  <si>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</si>
  <si>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</si>
  <si>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</si>
  <si>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</si>
  <si>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</si>
  <si>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</si>
  <si>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</si>
  <si>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</si>
  <si>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</si>
  <si>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</si>
  <si>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</si>
  <si>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</si>
  <si>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</si>
  <si>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</si>
  <si>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</si>
  <si>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</si>
  <si>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</si>
  <si>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</si>
  <si>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</si>
  <si>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</si>
  <si>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</si>
  <si>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</si>
  <si>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</si>
  <si>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</si>
  <si>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</si>
  <si>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</si>
  <si>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</si>
  <si>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</si>
  <si>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</si>
  <si>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</si>
  <si>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</si>
  <si>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</si>
  <si>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</si>
  <si>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</si>
  <si>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</si>
  <si>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</si>
  <si>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</si>
  <si>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</si>
  <si>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</si>
  <si>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</si>
  <si>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</si>
  <si>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</si>
  <si>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</si>
  <si>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</si>
  <si>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</si>
  <si>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</si>
  <si>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</si>
  <si>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</si>
  <si>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</si>
  <si>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</si>
  <si>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</si>
  <si>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</si>
  <si>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</si>
  <si>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</si>
  <si>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</si>
  <si>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</si>
  <si>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</si>
  <si>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</si>
  <si>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</si>
  <si>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</si>
  <si>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</si>
  <si>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</si>
  <si>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</si>
  <si>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</si>
  <si>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</si>
  <si>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</si>
  <si>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</si>
  <si>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</si>
  <si>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</si>
  <si>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</si>
  <si>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</si>
  <si>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</si>
  <si>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</si>
  <si>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</si>
  <si>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</si>
  <si>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</si>
  <si>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</si>
  <si>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</si>
  <si>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</si>
  <si>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</si>
  <si>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</si>
  <si>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</si>
  <si>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</si>
  <si>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</si>
  <si>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</si>
  <si>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</si>
  <si>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</si>
  <si>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</si>
  <si>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</si>
  <si>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</si>
  <si>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</si>
  <si>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</si>
  <si>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</si>
  <si>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</si>
  <si>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</si>
  <si>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</si>
  <si>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</si>
  <si>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</si>
  <si>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</si>
  <si>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</si>
  <si>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</si>
  <si>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</si>
  <si>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</si>
  <si>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</si>
  <si>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</si>
  <si>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</si>
  <si>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</si>
  <si>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</si>
  <si>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</si>
  <si>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</si>
  <si>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</si>
  <si>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</si>
  <si>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</si>
  <si>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</si>
  <si>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</si>
  <si>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</si>
  <si>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</si>
  <si>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</si>
  <si>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</si>
  <si>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</si>
  <si>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</si>
  <si>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</si>
  <si>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</si>
  <si>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</si>
  <si>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</si>
  <si>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</si>
  <si>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</si>
  <si>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</si>
  <si>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</si>
  <si>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</si>
  <si>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</si>
  <si>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</si>
  <si>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</si>
  <si>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</si>
  <si>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</si>
  <si>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</si>
  <si>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</si>
  <si>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</si>
  <si>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</si>
  <si>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</si>
  <si>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</si>
  <si>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</si>
  <si>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</si>
  <si>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</si>
  <si>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</si>
  <si>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</si>
  <si>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</si>
  <si>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</si>
  <si>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</si>
  <si>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</si>
  <si>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</si>
  <si>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</si>
  <si>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</si>
  <si>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</si>
  <si>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</si>
  <si>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</si>
  <si>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</si>
  <si>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</si>
  <si>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</si>
  <si>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</si>
  <si>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</si>
  <si>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</si>
  <si>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</si>
  <si>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</si>
  <si>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</si>
  <si>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</si>
  <si>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</si>
  <si>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</si>
  <si>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</si>
  <si>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</si>
  <si>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</si>
  <si>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</si>
  <si>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</si>
  <si>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</si>
  <si>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</si>
  <si>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</si>
  <si>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</si>
  <si>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</si>
  <si>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</si>
  <si>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</si>
  <si>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</si>
  <si>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</si>
  <si>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</si>
  <si>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</si>
  <si>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</si>
  <si>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</si>
  <si>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</si>
  <si>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</si>
  <si>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</si>
  <si>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</si>
  <si>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</si>
  <si>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</si>
  <si>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</si>
  <si>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</si>
  <si>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</si>
  <si>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</si>
  <si>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</si>
  <si>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</si>
  <si>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</si>
  <si>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</si>
  <si>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</si>
  <si>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</si>
  <si>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</si>
  <si>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</si>
  <si>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</si>
  <si>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</si>
  <si>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</si>
  <si>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</si>
  <si>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</si>
  <si>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</si>
  <si>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</si>
  <si>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</si>
  <si>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</si>
  <si>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</si>
  <si>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</si>
  <si>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</si>
  <si>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</si>
  <si>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</si>
  <si>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</si>
  <si>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</si>
  <si>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</si>
  <si>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</si>
  <si>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</si>
  <si>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</si>
  <si>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</si>
  <si>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</si>
  <si>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</si>
  <si>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</si>
  <si>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</si>
  <si>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</si>
  <si>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</si>
  <si>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</si>
  <si>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</si>
  <si>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</si>
  <si>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</si>
  <si>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</si>
  <si>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</si>
  <si>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</si>
  <si>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</si>
  <si>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</si>
  <si>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</si>
  <si>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</si>
  <si>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</si>
  <si>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</si>
  <si>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</si>
  <si>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</si>
  <si>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</si>
  <si>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</si>
  <si>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</si>
  <si>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</si>
  <si>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</si>
  <si>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</si>
  <si>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</si>
  <si>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</si>
  <si>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</si>
  <si>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</si>
  <si>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</si>
  <si>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</si>
  <si>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</si>
  <si>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</si>
  <si>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</si>
  <si>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</si>
  <si>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</si>
  <si>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</si>
  <si>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</si>
  <si>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</si>
  <si>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</si>
  <si>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</si>
  <si>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</si>
  <si>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</si>
  <si>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</si>
  <si>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</si>
  <si>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</si>
  <si>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</si>
  <si>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</si>
  <si>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</si>
  <si>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</si>
  <si>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</si>
  <si>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</si>
  <si>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</si>
  <si>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</si>
  <si>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</si>
  <si>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</si>
  <si>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</si>
  <si>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</si>
  <si>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</si>
  <si>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</si>
  <si>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</si>
  <si>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</si>
  <si>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</si>
  <si>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</si>
  <si>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</si>
  <si>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</si>
  <si>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</si>
  <si>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</si>
  <si>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</si>
  <si>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</si>
  <si>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</si>
  <si>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</si>
  <si>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</si>
  <si>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</si>
  <si>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</si>
  <si>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</si>
  <si>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</si>
  <si>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</si>
  <si>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</si>
  <si>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</si>
  <si>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</si>
  <si>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</si>
  <si>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</si>
  <si>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</si>
  <si>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</si>
  <si>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</si>
  <si>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</si>
  <si>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</si>
  <si>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</si>
  <si>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</si>
  <si>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</si>
  <si>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</si>
  <si>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</si>
  <si>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</si>
  <si>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</si>
  <si>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</si>
  <si>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</si>
  <si>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</si>
  <si>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</si>
  <si>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</si>
  <si>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</si>
  <si>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</si>
  <si>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</si>
  <si>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</si>
  <si>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</si>
  <si>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</si>
  <si>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</si>
  <si>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</si>
  <si>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</si>
  <si>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</si>
  <si>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</si>
  <si>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</si>
  <si>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</si>
  <si>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</si>
  <si>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</si>
  <si>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</si>
  <si>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</si>
  <si>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</si>
  <si>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</si>
  <si>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</si>
  <si>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</si>
  <si>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</si>
  <si>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</si>
  <si>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</si>
  <si>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</si>
  <si>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</si>
  <si>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</si>
  <si>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</si>
  <si>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</si>
  <si>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</si>
  <si>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</si>
  <si>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</si>
  <si>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</si>
  <si>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</si>
  <si>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</si>
  <si>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</si>
  <si>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</si>
  <si>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</si>
  <si>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</si>
  <si>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</si>
  <si>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</si>
  <si>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</si>
  <si>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</si>
  <si>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</si>
  <si>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</si>
  <si>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</si>
  <si>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</si>
  <si>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</si>
  <si>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</si>
  <si>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</si>
  <si>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</si>
  <si>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</si>
  <si>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</si>
  <si>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</si>
  <si>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</si>
  <si>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</si>
  <si>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</si>
  <si>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</si>
  <si>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</si>
  <si>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</si>
  <si>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</si>
  <si>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</si>
  <si>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</si>
  <si>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</si>
  <si>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</si>
  <si>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</si>
  <si>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</si>
  <si>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</si>
  <si>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</si>
  <si>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</si>
  <si>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</si>
  <si>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</si>
  <si>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</si>
  <si>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</si>
  <si>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</si>
  <si>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</si>
  <si>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</si>
  <si>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</si>
  <si>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</si>
  <si>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</si>
  <si>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</si>
  <si>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</si>
  <si>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</si>
  <si>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</si>
  <si>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</si>
  <si>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</si>
  <si>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</si>
  <si>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</si>
  <si>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</si>
  <si>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</si>
  <si>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</si>
  <si>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</si>
  <si>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</si>
  <si>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</si>
  <si>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</si>
  <si>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</si>
  <si>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</si>
  <si>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</si>
  <si>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</si>
  <si>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</si>
  <si>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</si>
  <si>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</si>
  <si>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</si>
  <si>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</si>
  <si>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</si>
  <si>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</si>
  <si>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</si>
  <si>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</si>
  <si>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</si>
  <si>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</si>
  <si>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</si>
  <si>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</si>
  <si>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</si>
  <si>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</si>
  <si>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</si>
  <si>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</si>
  <si>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</si>
  <si>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</si>
  <si>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</si>
  <si>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</si>
  <si>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</si>
  <si>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</si>
  <si>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</si>
  <si>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</si>
  <si>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</si>
  <si>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</si>
  <si>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</si>
  <si>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</si>
  <si>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</si>
  <si>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</si>
  <si>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</si>
  <si>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</si>
  <si>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</si>
  <si>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</si>
  <si>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</si>
  <si>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</si>
  <si>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</si>
  <si>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</si>
  <si>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</si>
  <si>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</si>
  <si>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</si>
  <si>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</si>
  <si>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</si>
  <si>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</si>
  <si>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</si>
  <si>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</si>
  <si>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</si>
  <si>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</si>
  <si>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</si>
  <si>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</si>
  <si>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</si>
  <si>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</si>
  <si>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</si>
  <si>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</si>
  <si>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</si>
  <si>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</si>
  <si>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</si>
  <si>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</si>
  <si>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</si>
  <si>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</si>
  <si>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</si>
  <si>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</si>
  <si>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</si>
  <si>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</si>
  <si>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</si>
  <si>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</si>
  <si>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</si>
  <si>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</si>
  <si>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</si>
  <si>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</si>
  <si>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</si>
  <si>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</si>
  <si>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</si>
  <si>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</si>
  <si>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</si>
  <si>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</si>
  <si>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</si>
  <si>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</si>
  <si>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</si>
  <si>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</si>
  <si>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</si>
  <si>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</si>
  <si>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</si>
  <si>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</si>
  <si>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</si>
  <si>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</si>
  <si>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</si>
  <si>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</si>
  <si>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</si>
  <si>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</si>
  <si>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</si>
  <si>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</si>
  <si>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</si>
  <si>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</si>
  <si>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</si>
  <si>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</si>
  <si>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</si>
  <si>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</si>
  <si>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</si>
  <si>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</si>
  <si>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</si>
  <si>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</si>
  <si>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</si>
  <si>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</si>
  <si>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</si>
  <si>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</si>
  <si>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</si>
  <si>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</si>
  <si>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</si>
  <si>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</si>
  <si>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</si>
  <si>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</si>
  <si>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</si>
  <si>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</si>
  <si>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</si>
  <si>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</si>
  <si>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</si>
  <si>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</si>
  <si>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</si>
  <si>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</si>
  <si>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</si>
  <si>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</si>
  <si>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</si>
  <si>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</si>
  <si>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</si>
  <si>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</si>
  <si>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</si>
  <si>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</si>
  <si>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</si>
  <si>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</si>
  <si>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</si>
  <si>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</si>
  <si>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</si>
  <si>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</si>
  <si>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</si>
  <si>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</si>
  <si>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</si>
  <si>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</si>
  <si>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</si>
  <si>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</si>
  <si>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</si>
  <si>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</si>
  <si>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</si>
  <si>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</si>
  <si>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</si>
  <si>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</si>
  <si>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</si>
  <si>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</si>
  <si>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</si>
  <si>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</si>
  <si>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</si>
  <si>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</si>
  <si>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</si>
  <si>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</si>
  <si>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</si>
  <si>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</si>
  <si>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</si>
  <si>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</si>
  <si>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</si>
  <si>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</si>
  <si>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</si>
  <si>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</si>
  <si>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</si>
  <si>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</si>
  <si>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</si>
  <si>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</si>
  <si>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</si>
  <si>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</si>
  <si>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</si>
  <si>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</si>
  <si>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</si>
  <si>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</si>
  <si>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</si>
  <si>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</si>
  <si>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</si>
  <si>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</si>
  <si>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</si>
  <si>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</si>
  <si>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</si>
  <si>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</si>
  <si>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</si>
  <si>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</si>
  <si>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</si>
  <si>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</si>
  <si>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</si>
  <si>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</si>
  <si>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</si>
  <si>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</si>
  <si>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</si>
  <si>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</si>
  <si>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</si>
  <si>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</si>
  <si>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</si>
  <si>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</si>
  <si>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</si>
  <si>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</si>
  <si>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</si>
  <si>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</si>
  <si>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</si>
  <si>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</si>
  <si>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</si>
  <si>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</si>
  <si>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</si>
  <si>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</si>
  <si>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</si>
  <si>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</si>
  <si>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</si>
  <si>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</si>
  <si>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</si>
  <si>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</si>
  <si>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</si>
  <si>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</si>
  <si>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</si>
  <si>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</si>
  <si>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</si>
  <si>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</si>
  <si>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</si>
  <si>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</si>
  <si>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</si>
  <si>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</si>
  <si>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</si>
  <si>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</si>
  <si>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</si>
  <si>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</si>
  <si>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</si>
  <si>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</si>
  <si>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</si>
  <si>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</si>
  <si>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</si>
  <si>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</si>
  <si>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</si>
  <si>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</si>
  <si>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</si>
  <si>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</si>
  <si>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</si>
  <si>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</si>
  <si>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</si>
  <si>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</si>
  <si>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</si>
  <si>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</si>
  <si>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</si>
  <si>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</si>
  <si>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</si>
  <si>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</si>
  <si>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</si>
  <si>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</si>
  <si>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</si>
  <si>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</si>
  <si>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</si>
  <si>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</si>
  <si>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</si>
  <si>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</si>
  <si>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</si>
  <si>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</si>
  <si>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</si>
  <si>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</si>
  <si>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</si>
  <si>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</si>
  <si>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</si>
  <si>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</si>
  <si>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</si>
  <si>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</si>
  <si>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</si>
  <si>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</si>
  <si>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</si>
  <si>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</si>
  <si>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</si>
  <si>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</si>
  <si>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</si>
  <si>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</si>
  <si>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</si>
  <si>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</si>
  <si>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</si>
  <si>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</si>
  <si>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</si>
  <si>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</si>
  <si>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</si>
  <si>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</si>
  <si>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</si>
  <si>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</si>
  <si>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</si>
  <si>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</si>
  <si>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</si>
  <si>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</si>
  <si>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</si>
  <si>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</si>
  <si>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</si>
  <si>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</si>
  <si>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</si>
  <si>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</si>
  <si>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</si>
  <si>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</si>
  <si>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</si>
  <si>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</si>
  <si>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</si>
  <si>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</si>
  <si>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</si>
  <si>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</si>
  <si>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</si>
  <si>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</si>
  <si>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</si>
  <si>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</si>
  <si>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</si>
  <si>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</si>
  <si>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</si>
  <si>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</si>
  <si>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</si>
  <si>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</si>
  <si>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</si>
  <si>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</si>
  <si>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</si>
  <si>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</si>
  <si>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</si>
  <si>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</si>
  <si>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</si>
  <si>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</si>
  <si>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</si>
  <si>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</si>
  <si>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</si>
  <si>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</si>
  <si>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</si>
  <si>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</si>
  <si>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</si>
  <si>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</si>
  <si>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</si>
  <si>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</si>
  <si>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</si>
  <si>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</si>
  <si>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</si>
  <si>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</si>
  <si>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</si>
  <si>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</si>
  <si>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</si>
  <si>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</si>
  <si>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</si>
  <si>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</si>
  <si>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</si>
  <si>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</si>
  <si>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</si>
  <si>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</si>
  <si>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</si>
  <si>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</si>
  <si>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</si>
  <si>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</si>
  <si>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</si>
  <si>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</si>
  <si>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</si>
  <si>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</si>
  <si>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</si>
  <si>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</si>
  <si>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</si>
  <si>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</si>
  <si>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</si>
  <si>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</si>
  <si>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</si>
  <si>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</si>
  <si>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</si>
  <si>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</si>
  <si>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</si>
  <si>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</si>
  <si>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</si>
  <si>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</si>
  <si>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</si>
  <si>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</si>
  <si>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</si>
  <si>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</si>
  <si>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</si>
  <si>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</si>
  <si>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</si>
  <si>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</si>
  <si>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</si>
  <si>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</si>
  <si>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</si>
  <si>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</si>
  <si>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</si>
  <si>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</si>
  <si>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</si>
  <si>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</si>
  <si>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</si>
  <si>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</si>
  <si>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</si>
  <si>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</si>
  <si>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</si>
  <si>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</si>
  <si>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</si>
  <si>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</si>
  <si>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</si>
  <si>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</si>
  <si>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</si>
  <si>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</si>
  <si>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</si>
  <si>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</si>
  <si>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</si>
  <si>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</si>
  <si>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</si>
  <si>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</si>
  <si>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</si>
  <si>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</si>
  <si>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</si>
  <si>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</si>
  <si>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</si>
  <si>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</si>
  <si>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</si>
  <si>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</si>
  <si>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</si>
  <si>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</si>
  <si>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</si>
  <si>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</si>
  <si>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</si>
  <si>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</si>
  <si>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</si>
  <si>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</si>
  <si>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</si>
  <si>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</si>
  <si>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</si>
  <si>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</si>
  <si>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</si>
  <si>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</si>
  <si>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</si>
  <si>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</si>
  <si>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</si>
  <si>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</si>
  <si>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</si>
  <si>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</si>
  <si>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</si>
  <si>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</si>
  <si>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</si>
  <si>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</si>
  <si>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</si>
  <si>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</si>
  <si>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</si>
  <si>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</si>
  <si>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</si>
  <si>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</si>
  <si>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</si>
  <si>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</si>
  <si>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</si>
  <si>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</si>
  <si>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</si>
  <si>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</si>
  <si>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</si>
  <si>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</si>
  <si>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</si>
  <si>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</si>
  <si>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</si>
  <si>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</si>
  <si>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</si>
  <si>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</si>
  <si>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</si>
  <si>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</si>
  <si>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</si>
  <si>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</si>
  <si>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</si>
  <si>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</si>
  <si>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</si>
  <si>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</si>
  <si>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</si>
  <si>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</si>
  <si>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</si>
  <si>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</si>
  <si>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</si>
  <si>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</si>
  <si>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</si>
  <si>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</si>
  <si>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</si>
  <si>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</si>
  <si>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</si>
  <si>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</si>
  <si>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</si>
  <si>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</si>
  <si>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</si>
  <si>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</si>
  <si>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</si>
  <si>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</si>
  <si>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</si>
  <si>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</si>
  <si>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</si>
  <si>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</si>
  <si>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</si>
  <si>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</si>
  <si>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</si>
  <si>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</si>
  <si>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</si>
  <si>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</si>
  <si>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</si>
  <si>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</si>
  <si>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</si>
  <si>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</si>
  <si>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</si>
  <si>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</si>
  <si>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</si>
  <si>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</si>
  <si>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</si>
  <si>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</si>
  <si>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</si>
  <si>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</si>
  <si>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</si>
  <si>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</si>
  <si>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</si>
  <si>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</si>
  <si>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</si>
  <si>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</si>
  <si>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</si>
  <si>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</si>
  <si>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</si>
  <si>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</si>
  <si>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</si>
  <si>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</si>
  <si>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</si>
  <si>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</si>
  <si>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</si>
  <si>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</si>
  <si>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</si>
  <si>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</si>
  <si>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</si>
  <si>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</si>
  <si>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</si>
  <si>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</si>
  <si>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</si>
  <si>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</si>
  <si>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</si>
  <si>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</si>
  <si>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</si>
  <si>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</si>
  <si>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</si>
  <si>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</si>
  <si>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</si>
  <si>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</si>
  <si>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</si>
  <si>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</si>
  <si>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</si>
  <si>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</si>
  <si>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</si>
  <si>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</si>
  <si>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</si>
  <si>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</si>
  <si>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</si>
  <si>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</si>
  <si>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</si>
  <si>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</si>
  <si>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</si>
  <si>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</si>
  <si>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</si>
  <si>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</si>
  <si>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</si>
  <si>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</si>
  <si>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</si>
  <si>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</si>
  <si>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</si>
  <si>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</si>
  <si>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</si>
  <si>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</si>
  <si>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</si>
  <si>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</si>
  <si>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</si>
  <si>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</si>
  <si>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</si>
  <si>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</si>
  <si>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</si>
  <si>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</si>
  <si>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</si>
  <si>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</si>
  <si>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</si>
  <si>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</si>
  <si>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</si>
  <si>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</si>
  <si>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</si>
  <si>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</si>
  <si>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</si>
  <si>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</si>
  <si>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</si>
  <si>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</si>
  <si>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</si>
  <si>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</si>
  <si>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</si>
  <si>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</si>
  <si>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</si>
  <si>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</si>
  <si>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</si>
  <si>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</si>
  <si>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</si>
  <si>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</si>
  <si>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</si>
  <si>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</si>
  <si>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</si>
  <si>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</si>
  <si>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</si>
  <si>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</si>
  <si>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</si>
  <si>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</si>
  <si>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</si>
  <si>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</si>
  <si>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</si>
  <si>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</si>
  <si>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</si>
  <si>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</si>
  <si>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</si>
  <si>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</si>
  <si>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</si>
  <si>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</si>
  <si>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</si>
  <si>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</si>
  <si>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</si>
  <si>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</si>
  <si>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</si>
  <si>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</si>
  <si>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</si>
  <si>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</si>
  <si>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</si>
  <si>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</si>
  <si>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</si>
  <si>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</si>
  <si>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</si>
  <si>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</si>
  <si>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</si>
  <si>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</si>
  <si>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</si>
  <si>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</si>
  <si>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</si>
  <si>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</si>
  <si>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</si>
  <si>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</si>
  <si>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</si>
  <si>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</si>
  <si>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</si>
  <si>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</si>
  <si>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</si>
  <si>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</si>
  <si>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</si>
  <si>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</si>
  <si>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</si>
  <si>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</si>
  <si>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</si>
  <si>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</si>
  <si>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</si>
  <si>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</si>
  <si>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</si>
  <si>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</si>
  <si>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</si>
  <si>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</si>
  <si>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</si>
  <si>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</si>
  <si>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</si>
  <si>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</si>
  <si>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</si>
  <si>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</si>
  <si>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</si>
  <si>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</si>
  <si>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</si>
  <si>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</si>
  <si>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</si>
  <si>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</si>
  <si>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</si>
  <si>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</si>
  <si>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</si>
  <si>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</si>
  <si>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</si>
  <si>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</si>
  <si>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</si>
  <si>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</si>
  <si>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</si>
  <si>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</si>
  <si>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</si>
  <si>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</si>
  <si>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</si>
  <si>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</si>
  <si>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</si>
  <si>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</si>
  <si>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</si>
  <si>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</si>
  <si>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</si>
  <si>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</si>
  <si>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</si>
  <si>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</si>
  <si>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</si>
  <si>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</si>
  <si>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</si>
  <si>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</si>
  <si>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</si>
  <si>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</si>
  <si>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</si>
  <si>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</si>
  <si>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</si>
  <si>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</si>
  <si>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</si>
  <si>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</si>
  <si>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</si>
  <si>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</si>
  <si>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</si>
  <si>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</si>
  <si>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</si>
  <si>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</si>
  <si>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</si>
  <si>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</si>
  <si>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</si>
  <si>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</si>
  <si>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</si>
  <si>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</si>
  <si>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</si>
  <si>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</si>
  <si>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</si>
  <si>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</si>
  <si>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</si>
  <si>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</si>
  <si>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</si>
  <si>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</si>
  <si>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</si>
  <si>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</si>
  <si>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</si>
  <si>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</si>
  <si>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</si>
  <si>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</si>
  <si>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</si>
  <si>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</si>
  <si>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</si>
  <si>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</si>
  <si>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</si>
  <si>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</si>
  <si>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</si>
  <si>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</si>
  <si>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</si>
  <si>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</si>
  <si>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</si>
  <si>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</si>
  <si>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</si>
  <si>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</si>
  <si>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</si>
  <si>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</si>
  <si>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</si>
  <si>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</si>
  <si>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</si>
  <si>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</si>
  <si>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</si>
  <si>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</si>
  <si>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</si>
  <si>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</si>
  <si>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</si>
  <si>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</si>
  <si>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</si>
  <si>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</si>
  <si>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</si>
  <si>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</si>
  <si>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</si>
  <si>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</si>
  <si>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</si>
  <si>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</si>
  <si>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</si>
  <si>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</si>
  <si>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</si>
  <si>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</si>
  <si>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</si>
  <si>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</si>
  <si>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</si>
  <si>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</si>
  <si>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</si>
  <si>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</si>
  <si>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</si>
  <si>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</si>
  <si>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</si>
  <si>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</si>
  <si>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</si>
  <si>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</si>
  <si>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</si>
  <si>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</si>
  <si>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</si>
  <si>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</si>
  <si>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</si>
  <si>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</si>
  <si>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</si>
  <si>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</si>
  <si>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</si>
  <si>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</si>
  <si>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</si>
  <si>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</si>
  <si>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</si>
  <si>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</si>
  <si>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</si>
  <si>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</si>
  <si>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</si>
  <si>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</si>
  <si>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</si>
  <si>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</si>
  <si>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</si>
  <si>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</si>
  <si>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</si>
  <si>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</si>
  <si>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</si>
  <si>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</si>
  <si>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</si>
  <si>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</si>
  <si>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</si>
  <si>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</si>
  <si>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</si>
  <si>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</si>
  <si>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</si>
  <si>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</si>
  <si>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</si>
  <si>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</si>
  <si>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</si>
  <si>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</si>
  <si>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</si>
  <si>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</si>
  <si>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</si>
  <si>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</si>
  <si>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</si>
  <si>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</si>
  <si>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</si>
  <si>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</si>
  <si>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</si>
  <si>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</si>
  <si>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</si>
  <si>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</si>
  <si>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</si>
  <si>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</si>
  <si>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</si>
  <si>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</si>
  <si>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</si>
  <si>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</si>
  <si>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</si>
  <si>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</si>
  <si>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</si>
  <si>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</si>
  <si>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</si>
  <si>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</si>
  <si>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</si>
  <si>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</si>
  <si>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</si>
  <si>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</si>
  <si>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</si>
  <si>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</si>
  <si>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</si>
  <si>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</si>
  <si>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</si>
  <si>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</si>
  <si>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</si>
  <si>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</si>
  <si>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</si>
  <si>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</si>
  <si>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</si>
  <si>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</si>
  <si>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</si>
  <si>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</si>
  <si>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</si>
  <si>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</si>
  <si>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</si>
  <si>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</si>
  <si>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</si>
  <si>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</si>
  <si>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</si>
  <si>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</si>
  <si>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</si>
  <si>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</si>
  <si>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</si>
  <si>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</si>
  <si>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</si>
  <si>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</si>
  <si>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</si>
  <si>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</si>
  <si>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</si>
  <si>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</si>
  <si>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</si>
  <si>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</si>
  <si>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</si>
  <si>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</si>
  <si>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</si>
  <si>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</si>
  <si>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</si>
  <si>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</si>
  <si>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</si>
  <si>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</si>
  <si>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</si>
  <si>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</si>
  <si>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</si>
  <si>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</si>
  <si>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</si>
  <si>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</si>
  <si>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</si>
  <si>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</si>
  <si>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</si>
  <si>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</si>
  <si>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</si>
  <si>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</si>
  <si>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</si>
  <si>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</si>
  <si>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</si>
  <si>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</si>
  <si>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</si>
  <si>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</si>
  <si>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</si>
  <si>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</si>
  <si>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</si>
  <si>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</si>
  <si>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</si>
  <si>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</si>
  <si>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</si>
  <si>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</si>
  <si>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</si>
  <si>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</si>
  <si>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</si>
  <si>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</si>
  <si>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</si>
  <si>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</si>
  <si>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</si>
  <si>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</si>
  <si>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</si>
  <si>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</si>
  <si>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</si>
  <si>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</si>
  <si>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</si>
  <si>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</si>
  <si>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</si>
  <si>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</si>
  <si>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</si>
  <si>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</si>
  <si>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</si>
  <si>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</si>
  <si>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</si>
  <si>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</si>
  <si>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</si>
  <si>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</si>
  <si>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</si>
  <si>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</si>
  <si>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</si>
  <si>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</si>
  <si>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</si>
  <si>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</si>
  <si>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</si>
  <si>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</si>
  <si>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</si>
  <si>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</si>
  <si>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</si>
  <si>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</si>
  <si>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</si>
  <si>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</si>
  <si>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</si>
  <si>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</si>
  <si>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</si>
  <si>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</si>
  <si>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</si>
  <si>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</si>
  <si>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</si>
  <si>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</si>
  <si>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</si>
  <si>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</si>
  <si>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</si>
  <si>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</si>
  <si>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</si>
  <si>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</si>
  <si>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</si>
  <si>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</si>
  <si>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</si>
  <si>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</si>
  <si>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</si>
  <si>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</si>
  <si>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</si>
  <si>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</si>
  <si>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</si>
  <si>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</si>
  <si>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</si>
  <si>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</si>
  <si>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</si>
  <si>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</si>
  <si>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</si>
  <si>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</si>
  <si>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</si>
  <si>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</si>
  <si>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</si>
  <si>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</si>
  <si>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</si>
  <si>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</si>
  <si>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</si>
  <si>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</si>
  <si>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</si>
  <si>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</si>
  <si>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</si>
  <si>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</si>
  <si>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</si>
  <si>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</si>
  <si>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</si>
  <si>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</si>
  <si>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</si>
  <si>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</si>
  <si>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</si>
  <si>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</si>
  <si>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</si>
  <si>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</si>
  <si>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</si>
  <si>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</si>
  <si>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</si>
  <si>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</si>
  <si>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</si>
  <si>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</si>
  <si>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</si>
  <si>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</si>
  <si>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</si>
  <si>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</si>
  <si>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</si>
  <si>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</si>
  <si>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</si>
  <si>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</si>
  <si>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</si>
  <si>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</si>
  <si>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</si>
  <si>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</si>
  <si>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</si>
  <si>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</si>
  <si>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</si>
  <si>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</si>
  <si>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</si>
  <si>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</si>
  <si>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</si>
  <si>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</si>
  <si>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</si>
  <si>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</si>
  <si>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</si>
  <si>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</si>
  <si>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</si>
  <si>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</si>
  <si>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</si>
  <si>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</si>
  <si>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</si>
  <si>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</si>
  <si>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</si>
  <si>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</si>
  <si>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</si>
  <si>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</si>
  <si>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</si>
  <si>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</si>
  <si>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</si>
  <si>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</si>
  <si>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</si>
  <si>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</si>
  <si>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</si>
  <si>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</si>
  <si>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</si>
  <si>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</si>
  <si>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</si>
  <si>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</si>
  <si>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</si>
  <si>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</si>
  <si>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</si>
  <si>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</si>
  <si>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</si>
  <si>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</si>
  <si>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</si>
  <si>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</si>
  <si>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</si>
  <si>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</si>
  <si>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</si>
  <si>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</si>
  <si>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</si>
  <si>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</si>
  <si>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</si>
  <si>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</si>
  <si>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</si>
  <si>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</si>
  <si>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</si>
  <si>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</si>
  <si>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</si>
  <si>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</si>
  <si>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</si>
  <si>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</si>
  <si>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</si>
  <si>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</si>
  <si>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</si>
  <si>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</si>
  <si>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</si>
  <si>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</si>
  <si>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</si>
  <si>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</si>
  <si>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</si>
  <si>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</si>
  <si>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</si>
  <si>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</si>
  <si>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</si>
  <si>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</si>
  <si>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</si>
  <si>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</si>
  <si>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</si>
  <si>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</si>
  <si>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</si>
  <si>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</si>
  <si>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</si>
  <si>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</si>
  <si>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</si>
  <si>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</si>
  <si>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</si>
  <si>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</si>
  <si>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</si>
  <si>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</si>
  <si>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</si>
  <si>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</si>
  <si>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</si>
  <si>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</si>
  <si>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</si>
  <si>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</si>
  <si>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</si>
  <si>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</si>
  <si>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</si>
  <si>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</si>
  <si>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</si>
  <si>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</si>
  <si>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</si>
  <si>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</si>
  <si>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</si>
  <si>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</si>
  <si>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</si>
  <si>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</si>
  <si>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</si>
  <si>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</si>
  <si>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</si>
  <si>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</si>
  <si>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</si>
  <si>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</si>
  <si>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</si>
  <si>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</si>
  <si>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</si>
  <si>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</si>
  <si>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</si>
  <si>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</si>
  <si>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</si>
  <si>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</si>
  <si>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</si>
  <si>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</si>
  <si>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</si>
  <si>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</si>
  <si>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</si>
  <si>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</si>
  <si>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</si>
  <si>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</si>
  <si>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</si>
  <si>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</si>
  <si>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</si>
  <si>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</si>
  <si>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</si>
  <si>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</si>
  <si>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</si>
  <si>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</si>
  <si>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</si>
  <si>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</si>
  <si>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</si>
  <si>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</si>
  <si>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</si>
  <si>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</si>
  <si>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</si>
  <si>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</si>
  <si>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</si>
  <si>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</si>
  <si>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</si>
  <si>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</si>
  <si>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</si>
  <si>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</si>
  <si>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</si>
  <si>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</si>
  <si>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</si>
  <si>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</si>
  <si>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</si>
  <si>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</si>
  <si>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</si>
  <si>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</si>
  <si>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</si>
  <si>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</si>
  <si>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</si>
  <si>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</si>
  <si>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</si>
  <si>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</si>
  <si>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</si>
  <si>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</si>
  <si>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</si>
  <si>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</si>
  <si>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</si>
  <si>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</si>
  <si>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</si>
  <si>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</si>
  <si>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</si>
  <si>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</si>
  <si>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</si>
  <si>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</si>
  <si>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</si>
  <si>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</si>
  <si>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</si>
  <si>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</si>
  <si>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</si>
  <si>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</si>
  <si>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</si>
  <si>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</si>
  <si>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</si>
  <si>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</si>
  <si>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</si>
  <si>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</si>
  <si>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</si>
  <si>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</si>
  <si>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</si>
  <si>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</si>
  <si>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</si>
  <si>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</si>
  <si>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</si>
  <si>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</si>
  <si>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</si>
  <si>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</si>
  <si>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</si>
  <si>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</si>
  <si>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</si>
  <si>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</si>
  <si>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</si>
  <si>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</si>
  <si>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</si>
  <si>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</si>
  <si>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</si>
  <si>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</si>
  <si>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</si>
  <si>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</si>
  <si>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</si>
  <si>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</si>
  <si>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</si>
  <si>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</si>
  <si>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</si>
  <si>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</si>
  <si>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</si>
  <si>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</si>
  <si>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</si>
  <si>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</si>
  <si>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</si>
  <si>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</si>
  <si>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</si>
  <si>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</si>
  <si>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</si>
  <si>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</si>
  <si>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</si>
  <si>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</si>
  <si>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</si>
  <si>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</si>
  <si>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</si>
  <si>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</si>
  <si>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</si>
  <si>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</si>
  <si>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</si>
  <si>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</si>
  <si>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</si>
  <si>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</si>
  <si>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</si>
  <si>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</si>
  <si>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</si>
  <si>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</si>
  <si>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</si>
  <si>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</si>
  <si>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</si>
  <si>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</si>
  <si>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</si>
  <si>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</si>
  <si>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</si>
  <si>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</si>
  <si>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</si>
  <si>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</si>
  <si>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</si>
  <si>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</si>
  <si>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</si>
  <si>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</si>
  <si>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</si>
  <si>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</si>
  <si>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</si>
  <si>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</si>
  <si>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</si>
  <si>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</si>
  <si>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</si>
  <si>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</si>
  <si>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</si>
  <si>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</si>
  <si>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</si>
  <si>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</si>
  <si>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</si>
  <si>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</si>
  <si>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</si>
  <si>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</si>
  <si>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</si>
  <si>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</si>
  <si>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</si>
  <si>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</si>
  <si>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</si>
  <si>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</si>
  <si>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</si>
  <si>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</si>
  <si>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</si>
  <si>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</si>
  <si>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</si>
  <si>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</si>
  <si>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</si>
  <si>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</si>
  <si>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</si>
  <si>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</si>
  <si>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</si>
  <si>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</si>
  <si>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</si>
  <si>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</si>
  <si>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</si>
  <si>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</si>
  <si>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</si>
  <si>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</si>
  <si>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</si>
  <si>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</si>
  <si>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</si>
  <si>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</si>
  <si>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</si>
  <si>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</si>
  <si>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</si>
  <si>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</si>
  <si>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</si>
  <si>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</si>
  <si>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</si>
  <si>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</si>
  <si>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</si>
  <si>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</si>
  <si>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</si>
  <si>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</si>
  <si>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</si>
  <si>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</si>
  <si>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</si>
  <si>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</si>
  <si>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</si>
  <si>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</si>
  <si>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</si>
  <si>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</si>
  <si>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</si>
  <si>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</si>
  <si>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</si>
  <si>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</si>
  <si>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</si>
  <si>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</si>
  <si>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</si>
  <si>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</si>
  <si>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</si>
  <si>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</si>
  <si>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</si>
  <si>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</si>
  <si>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</si>
  <si>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</si>
  <si>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</si>
  <si>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</si>
  <si>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</si>
  <si>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</si>
  <si>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</si>
  <si>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</si>
  <si>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</si>
  <si>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</si>
  <si>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</si>
  <si>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</si>
  <si>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</si>
  <si>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</si>
  <si>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</si>
  <si>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</si>
  <si>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</si>
  <si>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</si>
  <si>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</si>
  <si>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</si>
  <si>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</si>
  <si>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</si>
  <si>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</si>
  <si>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</si>
  <si>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</si>
  <si>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</si>
  <si>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</si>
  <si>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</si>
  <si>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</si>
  <si>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</si>
  <si>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</si>
  <si>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</si>
  <si>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</si>
  <si>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</si>
  <si>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</si>
  <si>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</si>
  <si>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</si>
  <si>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</si>
  <si>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</si>
  <si>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</si>
  <si>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</si>
  <si>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</si>
  <si>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</si>
  <si>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</si>
  <si>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</si>
  <si>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</si>
  <si>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</si>
  <si>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</si>
  <si>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</si>
  <si>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</si>
  <si>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</si>
  <si>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</si>
  <si>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</si>
  <si>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</si>
  <si>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</si>
  <si>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</si>
  <si>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</si>
  <si>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</si>
  <si>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</si>
  <si>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</si>
  <si>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</si>
  <si>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</si>
  <si>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</si>
  <si>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</si>
  <si>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</si>
  <si>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</si>
  <si>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</si>
  <si>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</si>
  <si>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</si>
  <si>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</si>
  <si>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</si>
  <si>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</si>
  <si>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</si>
  <si>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</si>
  <si>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</si>
  <si>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</si>
  <si>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</si>
  <si>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</si>
  <si>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</si>
  <si>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</si>
  <si>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</si>
  <si>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</si>
  <si>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</si>
  <si>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</si>
  <si>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</si>
  <si>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</si>
  <si>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</si>
  <si>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</si>
  <si>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</si>
  <si>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</si>
  <si>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</si>
  <si>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</si>
  <si>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</si>
  <si>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</si>
  <si>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</si>
  <si>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</si>
  <si>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</si>
  <si>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</si>
  <si>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</si>
  <si>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</si>
  <si>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</si>
  <si>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</si>
  <si>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</si>
  <si>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</si>
  <si>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</si>
  <si>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</si>
  <si>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</si>
  <si>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</si>
  <si>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</si>
  <si>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</si>
  <si>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</si>
  <si>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</si>
  <si>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</si>
  <si>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</si>
  <si>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</si>
  <si>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</si>
  <si>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</si>
  <si>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</si>
  <si>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</si>
  <si>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</si>
  <si>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</si>
  <si>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</si>
  <si>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</si>
  <si>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</si>
  <si>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</si>
  <si>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</si>
  <si>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</si>
  <si>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</si>
  <si>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</si>
  <si>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</si>
  <si>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</si>
  <si>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</si>
  <si>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</si>
  <si>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</si>
  <si>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</si>
  <si>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</si>
  <si>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</si>
  <si>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</si>
  <si>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</si>
  <si>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</si>
  <si>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</si>
  <si>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</si>
  <si>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</si>
  <si>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</si>
  <si>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</si>
  <si>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</si>
  <si>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</si>
  <si>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</si>
  <si>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</si>
  <si>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</si>
  <si>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</si>
  <si>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</si>
  <si>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</si>
  <si>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</si>
  <si>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</si>
  <si>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</si>
  <si>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</si>
  <si>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</si>
  <si>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</si>
  <si>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</si>
  <si>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</si>
  <si>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</si>
  <si>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</si>
  <si>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</si>
  <si>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</si>
  <si>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</si>
  <si>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</si>
  <si>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</si>
  <si>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</si>
  <si>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</si>
  <si>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</si>
  <si>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</si>
  <si>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</si>
  <si>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</si>
  <si>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</si>
  <si>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</si>
  <si>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</si>
  <si>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</si>
  <si>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</si>
  <si>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</si>
  <si>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</si>
  <si>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</si>
  <si>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</si>
  <si>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</si>
  <si>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</si>
  <si>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</si>
  <si>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</si>
  <si>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</si>
  <si>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</si>
  <si>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</si>
  <si>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</si>
  <si>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</si>
  <si>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</si>
  <si>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</si>
  <si>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</si>
  <si>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</si>
  <si>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</si>
  <si>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</si>
  <si>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</si>
  <si>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</si>
  <si>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</si>
  <si>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</si>
  <si>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</si>
  <si>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</si>
  <si>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</si>
  <si>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</si>
  <si>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</si>
  <si>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</si>
  <si>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</si>
  <si>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</si>
  <si>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</si>
  <si>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</si>
  <si>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</si>
  <si>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</si>
  <si>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</si>
  <si>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</si>
  <si>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</si>
  <si>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</si>
  <si>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</si>
  <si>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</si>
  <si>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</si>
  <si>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</si>
  <si>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</si>
  <si>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</si>
  <si>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</si>
  <si>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</si>
  <si>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</si>
  <si>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</si>
  <si>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</si>
  <si>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</si>
  <si>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</si>
  <si>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</si>
  <si>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</si>
  <si>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</si>
  <si>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</si>
  <si>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</si>
  <si>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</si>
  <si>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</si>
  <si>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</si>
  <si>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</si>
  <si>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</si>
  <si>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</si>
  <si>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</si>
  <si>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</si>
  <si>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</si>
  <si>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</si>
  <si>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</si>
  <si>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</si>
  <si>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</si>
  <si>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</si>
  <si>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</si>
  <si>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</si>
  <si>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</si>
  <si>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</si>
  <si>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</si>
  <si>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</si>
  <si>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</si>
  <si>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</si>
  <si>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</si>
  <si>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</si>
  <si>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</si>
  <si>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</si>
  <si>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</si>
  <si>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</si>
  <si>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</si>
  <si>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</si>
  <si>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</si>
  <si>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</si>
  <si>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</si>
  <si>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</si>
  <si>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</si>
  <si>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</si>
  <si>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</si>
  <si>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</si>
  <si>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</si>
  <si>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</si>
  <si>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</si>
  <si>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</si>
  <si>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</si>
  <si>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</si>
  <si>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</si>
  <si>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</si>
  <si>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</si>
  <si>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</si>
  <si>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</si>
  <si>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</si>
  <si>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</si>
  <si>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</si>
  <si>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</si>
  <si>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</si>
  <si>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</si>
  <si>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</si>
  <si>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</si>
  <si>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</si>
  <si>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</si>
  <si>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</si>
  <si>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</si>
  <si>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</si>
  <si>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</si>
  <si>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</si>
  <si>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</si>
  <si>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</si>
  <si>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</si>
  <si>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</si>
  <si>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</si>
  <si>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</si>
  <si>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</si>
  <si>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</si>
  <si>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</si>
  <si>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</si>
  <si>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</si>
  <si>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</si>
  <si>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</si>
  <si>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</si>
  <si>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</si>
  <si>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</si>
  <si>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</si>
  <si>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</si>
  <si>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</si>
  <si>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</si>
  <si>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</si>
  <si>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</si>
  <si>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</si>
  <si>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</si>
  <si>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</si>
  <si>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</si>
  <si>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</si>
  <si>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</si>
  <si>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</si>
  <si>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</si>
  <si>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</si>
  <si>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</si>
  <si>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</si>
  <si>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</si>
  <si>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</si>
  <si>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</si>
  <si>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</si>
  <si>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</si>
  <si>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</si>
  <si>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</si>
  <si>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</si>
  <si>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</si>
  <si>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</si>
  <si>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</si>
  <si>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</si>
  <si>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</si>
  <si>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</si>
  <si>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</si>
  <si>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</si>
  <si>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</si>
  <si>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</si>
  <si>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</si>
  <si>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</si>
  <si>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</si>
  <si>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</si>
  <si>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</si>
  <si>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</si>
  <si>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</si>
  <si>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</si>
  <si>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</si>
  <si>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</si>
  <si>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</si>
  <si>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</si>
  <si>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</si>
  <si>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</si>
  <si>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</si>
  <si>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</si>
  <si>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</si>
  <si>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</si>
  <si>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</si>
  <si>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</si>
  <si>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</si>
  <si>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</si>
  <si>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</si>
  <si>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</si>
  <si>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</si>
  <si>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</si>
  <si>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</si>
  <si>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</si>
  <si>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</si>
  <si>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</si>
  <si>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</si>
  <si>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</si>
  <si>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</si>
  <si>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</si>
  <si>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</si>
  <si>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</si>
  <si>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</si>
  <si>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</si>
  <si>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</si>
  <si>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</si>
  <si>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</si>
  <si>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</si>
  <si>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</si>
  <si>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</si>
  <si>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</si>
  <si>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</si>
  <si>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</si>
  <si>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</si>
  <si>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</si>
  <si>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</si>
  <si>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</si>
  <si>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</si>
  <si>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</si>
  <si>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</si>
  <si>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</si>
  <si>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</si>
  <si>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</si>
  <si>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</si>
  <si>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</si>
  <si>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</si>
  <si>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</si>
  <si>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</si>
  <si>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</si>
  <si>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</si>
  <si>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</si>
  <si>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</si>
  <si>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</si>
  <si>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</si>
  <si>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</si>
  <si>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</si>
  <si>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</si>
  <si>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</si>
  <si>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</si>
  <si>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</si>
  <si>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</si>
  <si>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</si>
  <si>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</si>
  <si>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</si>
  <si>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</si>
  <si>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</si>
  <si>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</si>
  <si>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</si>
  <si>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</si>
  <si>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</si>
  <si>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</si>
  <si>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</si>
  <si>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</si>
  <si>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</si>
  <si>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</si>
  <si>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</si>
  <si>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</si>
  <si>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</si>
  <si>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</si>
  <si>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</si>
  <si>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</si>
  <si>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</si>
  <si>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</si>
  <si>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</si>
  <si>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</si>
  <si>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</si>
  <si>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</si>
  <si>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</si>
  <si>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</si>
  <si>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</si>
  <si>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</si>
  <si>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</si>
  <si>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</si>
  <si>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</si>
  <si>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</si>
  <si>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</si>
  <si>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</si>
  <si>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</si>
  <si>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</si>
  <si>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</si>
  <si>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</si>
  <si>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</si>
  <si>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</si>
  <si>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</si>
  <si>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</si>
  <si>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</si>
  <si>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</si>
  <si>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</si>
  <si>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</si>
  <si>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</si>
  <si>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</si>
  <si>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</si>
  <si>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</si>
  <si>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</si>
  <si>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</si>
  <si>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</si>
  <si>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</si>
  <si>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</si>
  <si>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</si>
  <si>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</si>
  <si>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</si>
  <si>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</si>
  <si>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</si>
  <si>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</si>
  <si>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</si>
  <si>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</si>
  <si>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</si>
  <si>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</si>
  <si>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</si>
  <si>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</si>
  <si>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</si>
  <si>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</si>
  <si>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</si>
  <si>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</si>
  <si>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</si>
  <si>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</si>
  <si>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</si>
  <si>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</si>
  <si>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</si>
  <si>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</si>
  <si>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</si>
  <si>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</si>
  <si>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</si>
  <si>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</si>
  <si>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</si>
  <si>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</si>
  <si>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</si>
  <si>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</si>
  <si>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</si>
  <si>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</si>
  <si>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</si>
  <si>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</si>
  <si>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</si>
  <si>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</si>
  <si>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</si>
  <si>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</si>
  <si>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</si>
  <si>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</si>
  <si>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</si>
  <si>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</si>
  <si>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</si>
  <si>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</si>
  <si>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</si>
  <si>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</si>
  <si>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</si>
  <si>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</si>
  <si>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</si>
  <si>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</si>
  <si>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</si>
  <si>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</si>
  <si>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</si>
  <si>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</si>
  <si>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</si>
  <si>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</si>
  <si>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</si>
  <si>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</si>
  <si>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</si>
  <si>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</si>
  <si>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</si>
  <si>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</si>
  <si>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</si>
  <si>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</si>
  <si>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</si>
  <si>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</si>
  <si>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</si>
  <si>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</si>
  <si>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</si>
  <si>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</si>
  <si>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</si>
  <si>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</si>
  <si>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</si>
  <si>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</si>
  <si>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</si>
  <si>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</si>
  <si>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</si>
  <si>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</si>
  <si>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</si>
  <si>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</si>
  <si>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</si>
  <si>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</si>
  <si>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</si>
  <si>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</si>
  <si>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</si>
  <si>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</si>
  <si>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</si>
  <si>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</si>
  <si>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</si>
  <si>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</si>
  <si>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</si>
  <si>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</si>
  <si>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</si>
  <si>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</si>
  <si>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</si>
  <si>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</si>
  <si>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</si>
  <si>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</si>
  <si>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</si>
  <si>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</si>
  <si>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</si>
  <si>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</si>
  <si>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</si>
  <si>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</si>
  <si>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</si>
  <si>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</si>
  <si>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</si>
  <si>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</si>
  <si>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</si>
  <si>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</si>
  <si>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</si>
  <si>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</si>
  <si>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</si>
  <si>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</si>
  <si>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</si>
  <si>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</si>
  <si>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</si>
  <si>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</si>
  <si>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</si>
  <si>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</si>
  <si>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</si>
  <si>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</si>
  <si>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</si>
  <si>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</si>
  <si>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</si>
  <si>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</si>
  <si>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</si>
  <si>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</si>
  <si>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</si>
  <si>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</si>
  <si>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</si>
  <si>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</si>
  <si>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</si>
  <si>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</si>
  <si>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</si>
  <si>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</si>
  <si>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</si>
  <si>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</si>
  <si>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</si>
  <si>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</si>
  <si>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</si>
  <si>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</si>
  <si>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</si>
  <si>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</si>
  <si>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</si>
  <si>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</si>
  <si>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</si>
  <si>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</si>
  <si>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</si>
  <si>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</si>
  <si>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</si>
  <si>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</si>
  <si>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</si>
  <si>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</si>
  <si>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</si>
  <si>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</si>
  <si>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</si>
  <si>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</si>
  <si>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</si>
  <si>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</si>
  <si>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</si>
  <si>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</si>
  <si>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</si>
  <si>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</si>
  <si>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</si>
  <si>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</si>
  <si>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</si>
  <si>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</si>
  <si>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</si>
  <si>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</si>
  <si>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</si>
  <si>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</si>
  <si>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</si>
  <si>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</si>
  <si>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</si>
  <si>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</si>
  <si>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</si>
  <si>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</si>
  <si>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</si>
  <si>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</si>
  <si>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</si>
  <si>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</si>
  <si>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</si>
  <si>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</si>
  <si>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</si>
  <si>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</si>
  <si>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</si>
  <si>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</si>
  <si>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</si>
  <si>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</si>
  <si>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</si>
  <si>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</si>
  <si>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</si>
  <si>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</si>
  <si>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</si>
  <si>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</si>
  <si>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</si>
  <si>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</si>
  <si>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</si>
  <si>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</si>
  <si>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</si>
  <si>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</si>
  <si>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</si>
  <si>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</si>
  <si>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</si>
  <si>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</si>
  <si>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</si>
  <si>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</si>
  <si>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</si>
  <si>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</si>
  <si>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</si>
  <si>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</si>
  <si>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</si>
  <si>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</si>
  <si>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</si>
  <si>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</si>
  <si>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</si>
  <si>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</si>
  <si>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</si>
  <si>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</si>
  <si>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</si>
  <si>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</si>
  <si>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</si>
  <si>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</si>
  <si>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</si>
  <si>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</si>
  <si>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</si>
  <si>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</si>
  <si>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</si>
  <si>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</si>
  <si>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</si>
  <si>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</si>
  <si>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</si>
  <si>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</si>
  <si>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</si>
  <si>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</si>
  <si>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</si>
  <si>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</si>
  <si>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</si>
  <si>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</si>
  <si>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</si>
  <si>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</si>
  <si>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</si>
  <si>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</si>
  <si>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</si>
  <si>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</si>
  <si>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</si>
  <si>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</si>
  <si>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</si>
  <si>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</si>
  <si>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</si>
  <si>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</si>
  <si>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</si>
  <si>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</si>
  <si>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</si>
  <si>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</si>
  <si>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</si>
  <si>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</si>
  <si>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</si>
  <si>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</si>
  <si>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</si>
  <si>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</si>
  <si>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</si>
  <si>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</si>
  <si>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</si>
  <si>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</si>
  <si>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</si>
  <si>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</si>
  <si>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</si>
  <si>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</si>
  <si>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</si>
  <si>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</si>
  <si>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</si>
  <si>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</si>
  <si>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</si>
  <si>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</si>
  <si>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</si>
  <si>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</si>
  <si>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</si>
  <si>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</si>
  <si>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</si>
  <si>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</si>
  <si>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</si>
  <si>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</si>
  <si>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</si>
  <si>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</si>
  <si>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</si>
  <si>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</si>
  <si>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</si>
  <si>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</si>
  <si>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</si>
  <si>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</si>
  <si>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</si>
  <si>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</si>
  <si>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</si>
  <si>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</si>
  <si>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</si>
  <si>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</si>
  <si>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</si>
  <si>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</si>
  <si>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</si>
  <si>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</si>
  <si>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</si>
  <si>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</si>
  <si>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</si>
  <si>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</si>
  <si>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</si>
  <si>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</si>
  <si>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</si>
  <si>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</si>
  <si>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</si>
  <si>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</si>
  <si>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</si>
  <si>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</si>
  <si>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</si>
  <si>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</si>
  <si>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</si>
  <si>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</si>
  <si>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</si>
  <si>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</si>
  <si>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</si>
  <si>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</si>
  <si>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</si>
  <si>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</si>
  <si>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</si>
  <si>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</si>
  <si>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</si>
  <si>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</si>
  <si>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</si>
  <si>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</si>
  <si>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</si>
  <si>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</si>
  <si>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</si>
  <si>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</si>
  <si>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</si>
  <si>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</si>
  <si>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</si>
  <si>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</si>
  <si>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</si>
  <si>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</si>
  <si>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</si>
  <si>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</si>
  <si>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</si>
  <si>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</si>
  <si>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</si>
  <si>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</si>
  <si>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</si>
  <si>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</si>
  <si>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</si>
  <si>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</si>
  <si>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</si>
  <si>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</si>
  <si>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</si>
  <si>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</si>
  <si>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</si>
  <si>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</si>
  <si>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</si>
  <si>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</si>
  <si>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</si>
  <si>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</si>
  <si>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</si>
  <si>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</si>
  <si>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</si>
  <si>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</si>
  <si>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</si>
  <si>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</si>
  <si>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</si>
  <si>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</si>
  <si>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</si>
  <si>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</si>
  <si>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</si>
  <si>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</si>
  <si>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</si>
  <si>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</si>
  <si>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</si>
  <si>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</si>
  <si>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</si>
  <si>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</si>
  <si>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</si>
  <si>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</si>
  <si>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</si>
  <si>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</si>
  <si>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</si>
  <si>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</si>
  <si>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</si>
  <si>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</si>
  <si>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</si>
  <si>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</si>
  <si>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</si>
  <si>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</si>
  <si>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</si>
  <si>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</si>
  <si>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</si>
  <si>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</si>
  <si>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</si>
  <si>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</si>
  <si>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</si>
  <si>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</si>
  <si>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</si>
  <si>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</si>
  <si>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</si>
  <si>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</si>
  <si>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</si>
  <si>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</si>
  <si>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</si>
  <si>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</si>
  <si>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</si>
  <si>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</si>
  <si>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</si>
  <si>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</si>
  <si>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</si>
  <si>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</si>
  <si>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</si>
  <si>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</si>
  <si>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</si>
  <si>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</si>
  <si>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</si>
  <si>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</si>
  <si>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</si>
  <si>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</si>
  <si>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</si>
  <si>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</si>
  <si>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</si>
  <si>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</si>
  <si>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</si>
  <si>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</si>
  <si>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</si>
  <si>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</si>
  <si>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</si>
  <si>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</si>
  <si>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</si>
  <si>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</si>
  <si>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</si>
  <si>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</si>
  <si>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</si>
  <si>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</si>
  <si>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</si>
  <si>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</si>
  <si>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</si>
  <si>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</si>
  <si>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</si>
  <si>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</si>
  <si>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</si>
  <si>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</si>
  <si>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</si>
  <si>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</si>
  <si>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</si>
  <si>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</si>
  <si>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</si>
  <si>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</si>
  <si>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</si>
  <si>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</si>
  <si>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</si>
  <si>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</si>
  <si>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</si>
  <si>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</si>
  <si>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</si>
  <si>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</si>
  <si>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</si>
  <si>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</si>
  <si>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</si>
  <si>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</si>
  <si>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</si>
  <si>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</si>
  <si>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</si>
  <si>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</si>
  <si>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</si>
  <si>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</si>
  <si>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</si>
  <si>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</si>
  <si>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</si>
  <si>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</si>
  <si>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</si>
  <si>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</si>
  <si>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</si>
  <si>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</si>
  <si>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</si>
  <si>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</si>
  <si>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</si>
  <si>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</si>
  <si>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</si>
  <si>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</si>
  <si>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</si>
  <si>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</si>
  <si>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</si>
  <si>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</si>
  <si>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</si>
  <si>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</si>
  <si>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</si>
  <si>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</si>
  <si>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</si>
  <si>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</si>
  <si>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</si>
  <si>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</si>
  <si>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</si>
  <si>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</si>
  <si>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</si>
  <si>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</si>
  <si>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</si>
  <si>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</si>
  <si>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</si>
  <si>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</si>
  <si>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</si>
  <si>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</si>
  <si>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</si>
  <si>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</si>
  <si>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</si>
  <si>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</si>
  <si>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</si>
  <si>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</si>
  <si>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</si>
  <si>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</si>
  <si>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</si>
  <si>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</si>
  <si>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</si>
  <si>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</si>
  <si>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</si>
  <si>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</si>
  <si>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</si>
  <si>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</si>
  <si>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</si>
  <si>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</si>
  <si>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</si>
  <si>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</si>
  <si>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</si>
  <si>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</si>
  <si>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</si>
  <si>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</si>
  <si>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</si>
  <si>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</si>
  <si>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</si>
  <si>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</si>
  <si>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</si>
  <si>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</si>
  <si>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</si>
  <si>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</si>
  <si>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</si>
  <si>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</si>
  <si>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</si>
  <si>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</si>
  <si>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</si>
  <si>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</si>
  <si>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</si>
  <si>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</si>
  <si>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</si>
  <si>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</si>
  <si>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</si>
  <si>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</si>
  <si>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</si>
  <si>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</si>
  <si>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</si>
  <si>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</si>
  <si>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</si>
  <si>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</si>
  <si>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</si>
  <si>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</si>
  <si>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</si>
  <si>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</si>
  <si>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</si>
  <si>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</si>
  <si>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</si>
  <si>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</si>
  <si>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</si>
  <si>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</si>
  <si>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</si>
  <si>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</si>
  <si>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</si>
  <si>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</si>
  <si>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</si>
  <si>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</si>
  <si>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</si>
  <si>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</si>
  <si>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</si>
  <si>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</si>
  <si>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</si>
  <si>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</si>
  <si>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</si>
  <si>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</si>
  <si>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</si>
  <si>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</si>
  <si>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</si>
  <si>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</si>
  <si>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</si>
  <si>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</si>
  <si>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</si>
  <si>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</si>
  <si>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</si>
  <si>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</si>
  <si>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</si>
  <si>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</si>
  <si>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</si>
  <si>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</si>
  <si>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</si>
  <si>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</si>
  <si>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</si>
  <si>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</si>
  <si>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</si>
  <si>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</si>
  <si>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</si>
  <si>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</si>
  <si>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</si>
  <si>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</si>
  <si>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</si>
  <si>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</si>
  <si>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</si>
  <si>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</si>
  <si>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</si>
  <si>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</si>
  <si>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</si>
  <si>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</si>
  <si>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</si>
  <si>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</si>
  <si>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</si>
  <si>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</si>
  <si>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</si>
  <si>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</si>
  <si>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</si>
  <si>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</si>
  <si>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</si>
  <si>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</si>
  <si>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</si>
  <si>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</si>
  <si>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</si>
  <si>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</si>
  <si>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</si>
  <si>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</si>
  <si>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</si>
  <si>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</si>
  <si>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</si>
  <si>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</si>
  <si>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</si>
  <si>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</si>
  <si>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</si>
  <si>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</si>
  <si>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</si>
  <si>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</si>
  <si>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</si>
  <si>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</si>
  <si>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</si>
  <si>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</si>
  <si>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</si>
  <si>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</si>
  <si>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</si>
  <si>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</si>
  <si>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</si>
  <si>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</si>
  <si>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</si>
  <si>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</si>
  <si>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</si>
  <si>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</si>
  <si>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</si>
  <si>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</si>
  <si>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</si>
  <si>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</si>
  <si>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</si>
  <si>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</si>
  <si>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</si>
  <si>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</si>
  <si>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</si>
  <si>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</si>
  <si>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</si>
  <si>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</si>
  <si>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</si>
  <si>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</si>
  <si>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</si>
  <si>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</si>
  <si>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</si>
  <si>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</si>
  <si>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</si>
  <si>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</si>
  <si>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</si>
  <si>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</si>
  <si>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</si>
  <si>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</si>
  <si>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</si>
  <si>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</si>
  <si>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</si>
  <si>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</si>
  <si>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</si>
  <si>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</si>
  <si>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</si>
  <si>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</si>
  <si>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</si>
  <si>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</si>
  <si>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</si>
  <si>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</si>
  <si>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</si>
  <si>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</si>
  <si>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</si>
  <si>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</si>
  <si>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</si>
  <si>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</si>
  <si>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</si>
  <si>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</si>
  <si>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</si>
  <si>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</si>
  <si>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</si>
  <si>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</si>
  <si>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</si>
  <si>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</si>
  <si>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</si>
  <si>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</si>
  <si>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</si>
  <si>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</si>
  <si>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</si>
  <si>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</si>
  <si>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</si>
  <si>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</si>
  <si>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</si>
  <si>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</si>
  <si>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</si>
  <si>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</si>
  <si>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</si>
  <si>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</si>
  <si>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</si>
  <si>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</si>
  <si>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</si>
  <si>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</si>
  <si>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</si>
  <si>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</si>
  <si>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</si>
  <si>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</si>
  <si>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</si>
  <si>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</si>
  <si>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</si>
  <si>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</si>
  <si>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</si>
  <si>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</si>
  <si>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</si>
  <si>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</si>
  <si>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</si>
  <si>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</si>
  <si>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</si>
  <si>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</si>
  <si>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</si>
  <si>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</si>
  <si>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</si>
  <si>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</si>
  <si>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</si>
  <si>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</si>
  <si>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</si>
  <si>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</si>
  <si>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</si>
  <si>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</si>
  <si>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</si>
  <si>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</si>
  <si>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</si>
  <si>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</si>
  <si>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</si>
  <si>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</si>
  <si>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</si>
  <si>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</si>
  <si>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</si>
  <si>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</si>
  <si>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</si>
  <si>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</si>
  <si>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</si>
  <si>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</si>
  <si>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</si>
  <si>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</si>
  <si>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</si>
  <si>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</si>
  <si>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</si>
  <si>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</si>
  <si>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</si>
  <si>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</si>
  <si>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</si>
  <si>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</si>
  <si>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</si>
  <si>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</si>
  <si>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</si>
  <si>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</si>
  <si>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</si>
  <si>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</si>
  <si>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</si>
  <si>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</si>
  <si>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</si>
  <si>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</si>
  <si>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</si>
  <si>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</si>
  <si>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</si>
  <si>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</si>
  <si>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</si>
  <si>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</si>
  <si>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</si>
  <si>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</si>
  <si>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</si>
  <si>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</si>
  <si>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</si>
  <si>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</si>
  <si>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</si>
  <si>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</si>
  <si>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</si>
  <si>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</si>
  <si>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</si>
  <si>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</si>
  <si>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</si>
  <si>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</si>
  <si>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</si>
  <si>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</si>
  <si>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</si>
  <si>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</si>
  <si>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</si>
  <si>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</si>
  <si>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</si>
  <si>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</si>
  <si>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</si>
  <si>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</si>
  <si>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</si>
  <si>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</si>
  <si>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</si>
  <si>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</si>
  <si>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</si>
  <si>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</si>
  <si>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</si>
  <si>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</si>
  <si>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</si>
  <si>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</si>
  <si>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</si>
  <si>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</si>
  <si>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</si>
  <si>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</si>
  <si>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</si>
  <si>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</si>
  <si>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</si>
  <si>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</si>
  <si>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</si>
  <si>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</si>
  <si>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</si>
  <si>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</si>
  <si>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</si>
  <si>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</si>
  <si>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</si>
  <si>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</si>
  <si>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</si>
  <si>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</si>
  <si>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</si>
  <si>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</si>
  <si>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</si>
  <si>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</si>
  <si>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</si>
  <si>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</si>
  <si>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</si>
  <si>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</si>
  <si>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</si>
  <si>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</si>
  <si>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</si>
  <si>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</si>
  <si>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</si>
  <si>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</si>
  <si>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</si>
  <si>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</si>
  <si>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</si>
  <si>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</si>
  <si>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</si>
  <si>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</si>
  <si>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</si>
  <si>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</si>
  <si>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</si>
  <si>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</si>
  <si>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</si>
  <si>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</si>
  <si>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</si>
  <si>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</si>
  <si>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</si>
  <si>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</si>
  <si>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</si>
  <si>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</si>
  <si>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</si>
  <si>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</si>
  <si>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</si>
  <si>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</si>
  <si>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</si>
  <si>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</si>
  <si>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</si>
  <si>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</si>
  <si>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</si>
  <si>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</si>
  <si>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</si>
  <si>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</si>
  <si>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</si>
  <si>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</si>
  <si>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</si>
  <si>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</si>
  <si>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</si>
  <si>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</si>
  <si>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</si>
  <si>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</si>
  <si>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</si>
  <si>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</si>
  <si>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</si>
  <si>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</si>
  <si>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</si>
  <si>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</si>
  <si>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</si>
  <si>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</si>
  <si>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</si>
  <si>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</si>
  <si>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</si>
  <si>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</si>
  <si>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</si>
  <si>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</si>
  <si>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</si>
  <si>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</si>
  <si>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</si>
  <si>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</si>
  <si>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</si>
  <si>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</si>
  <si>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</si>
  <si>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</si>
  <si>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</si>
  <si>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</si>
  <si>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</si>
  <si>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</si>
  <si>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</si>
  <si>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</si>
  <si>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</si>
  <si>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</si>
  <si>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</si>
  <si>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</si>
  <si>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</si>
  <si>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</si>
  <si>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</si>
  <si>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</si>
  <si>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</si>
  <si>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</si>
  <si>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</si>
  <si>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</si>
  <si>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</si>
  <si>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</si>
  <si>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</si>
  <si>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</si>
  <si>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</si>
  <si>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</si>
  <si>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</si>
  <si>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</si>
  <si>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</si>
  <si>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</si>
  <si>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</si>
  <si>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</si>
  <si>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</si>
  <si>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</si>
  <si>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</si>
  <si>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</si>
  <si>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</si>
  <si>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</si>
  <si>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</si>
  <si>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</si>
  <si>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</si>
  <si>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</si>
  <si>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</si>
  <si>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</si>
  <si>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</si>
  <si>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</si>
  <si>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</si>
  <si>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</si>
  <si>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</si>
  <si>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</si>
  <si>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</si>
  <si>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</si>
  <si>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</si>
  <si>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</si>
  <si>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</si>
  <si>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</si>
  <si>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</si>
  <si>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</si>
  <si>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</si>
  <si>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</si>
  <si>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</si>
  <si>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</si>
  <si>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</si>
  <si>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</si>
  <si>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</si>
  <si>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</si>
  <si>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</si>
  <si>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</si>
  <si>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</si>
  <si>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</si>
  <si>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</si>
  <si>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</si>
  <si>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</si>
  <si>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</si>
  <si>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</si>
  <si>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</si>
  <si>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</si>
  <si>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</si>
  <si>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</si>
  <si>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</si>
  <si>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</si>
  <si>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</si>
  <si>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</si>
  <si>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</si>
  <si>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</si>
  <si>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</si>
  <si>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</si>
  <si>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</si>
  <si>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</si>
  <si>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</si>
  <si>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</si>
  <si>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</si>
  <si>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</si>
  <si>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</si>
  <si>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</si>
  <si>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</si>
  <si>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</si>
  <si>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</si>
  <si>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</si>
  <si>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</si>
  <si>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</si>
  <si>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</si>
  <si>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</si>
  <si>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</si>
  <si>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</si>
  <si>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</si>
  <si>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</si>
  <si>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</si>
  <si>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</si>
  <si>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</si>
  <si>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</si>
  <si>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</si>
  <si>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</si>
  <si>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</si>
  <si>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</si>
  <si>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</si>
  <si>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</si>
  <si>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</si>
  <si>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</si>
  <si>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</si>
  <si>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</si>
  <si>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</si>
  <si>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</si>
  <si>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</si>
  <si>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</si>
  <si>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</si>
  <si>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</si>
  <si>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</si>
  <si>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</si>
  <si>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</si>
  <si>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</si>
  <si>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</si>
  <si>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</si>
  <si>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</si>
  <si>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</si>
  <si>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</si>
  <si>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</si>
  <si>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</si>
  <si>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</si>
  <si>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</si>
  <si>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</si>
  <si>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</si>
  <si>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</si>
  <si>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</si>
  <si>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</si>
  <si>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</si>
  <si>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</si>
  <si>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</si>
  <si>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</si>
  <si>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</si>
  <si>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</si>
  <si>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</si>
  <si>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</si>
  <si>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</si>
  <si>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</si>
  <si>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</si>
  <si>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</si>
  <si>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</si>
  <si>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</si>
  <si>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</si>
  <si>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</si>
  <si>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</si>
  <si>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</si>
  <si>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</si>
  <si>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</si>
  <si>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</si>
  <si>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</si>
  <si>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</si>
  <si>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</si>
  <si>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</si>
  <si>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</si>
  <si>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</si>
  <si>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</si>
  <si>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</si>
  <si>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</si>
  <si>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</si>
  <si>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</si>
  <si>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</si>
  <si>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</si>
  <si>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</si>
  <si>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</si>
  <si>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</si>
  <si>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</si>
  <si>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</si>
  <si>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</si>
  <si>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</si>
  <si>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</si>
  <si>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</si>
  <si>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</si>
  <si>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</si>
  <si>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</si>
  <si>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</si>
  <si>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</si>
  <si>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</si>
  <si>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</si>
  <si>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</si>
  <si>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</si>
  <si>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</si>
  <si>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</si>
  <si>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</si>
  <si>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</si>
  <si>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</si>
  <si>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</si>
  <si>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</si>
  <si>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</si>
  <si>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</si>
  <si>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</si>
  <si>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</si>
  <si>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</si>
  <si>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</si>
  <si>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</si>
  <si>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</si>
  <si>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</si>
  <si>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</si>
  <si>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</si>
  <si>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</si>
  <si>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</si>
  <si>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</si>
  <si>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</si>
  <si>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</si>
  <si>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</si>
  <si>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</si>
  <si>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</si>
  <si>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</si>
  <si>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</si>
  <si>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</si>
  <si>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</si>
  <si>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</si>
  <si>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</si>
  <si>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</si>
  <si>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</si>
  <si>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</si>
  <si>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</si>
  <si>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</si>
  <si>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</si>
  <si>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</si>
  <si>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</si>
  <si>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</si>
  <si>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</si>
  <si>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</si>
  <si>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</si>
  <si>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</si>
  <si>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</si>
  <si>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</si>
  <si>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</si>
  <si>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</si>
  <si>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</si>
  <si>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</si>
  <si>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</si>
  <si>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</si>
  <si>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</si>
  <si>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</si>
  <si>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</si>
  <si>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</si>
  <si>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</si>
  <si>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</si>
  <si>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</si>
  <si>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</si>
  <si>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</si>
  <si>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</si>
  <si>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</si>
  <si>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</si>
  <si>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</si>
  <si>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</si>
  <si>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</si>
  <si>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</si>
  <si>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</si>
  <si>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</si>
  <si>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</si>
  <si>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</si>
  <si>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</si>
  <si>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</si>
  <si>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</si>
  <si>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</si>
  <si>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</si>
  <si>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</si>
  <si>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</si>
  <si>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</si>
  <si>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</si>
  <si>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</si>
  <si>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</si>
  <si>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</si>
  <si>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</si>
  <si>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</si>
  <si>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</si>
  <si>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</si>
  <si>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</si>
  <si>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</si>
  <si>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</si>
  <si>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</si>
  <si>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</si>
  <si>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</si>
  <si>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</si>
  <si>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</si>
  <si>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</si>
  <si>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</si>
  <si>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</si>
  <si>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</si>
  <si>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</si>
  <si>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</si>
  <si>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</si>
  <si>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</si>
  <si>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</si>
  <si>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</si>
  <si>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</si>
  <si>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</si>
  <si>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</si>
  <si>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</si>
  <si>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</si>
  <si>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</si>
  <si>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</si>
  <si>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</si>
  <si>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</si>
  <si>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</si>
  <si>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</si>
  <si>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</si>
  <si>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</si>
  <si>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</si>
  <si>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</si>
  <si>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</si>
  <si>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</si>
  <si>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</si>
  <si>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</si>
  <si>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</si>
  <si>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</si>
  <si>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</si>
  <si>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</si>
  <si>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</si>
  <si>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</si>
  <si>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</si>
  <si>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</si>
  <si>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</si>
  <si>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</si>
  <si>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</si>
  <si>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</si>
  <si>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</si>
  <si>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</si>
  <si>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</si>
  <si>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</si>
  <si>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</si>
  <si>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</si>
  <si>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</si>
  <si>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</si>
  <si>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</si>
  <si>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</si>
  <si>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</si>
  <si>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</si>
  <si>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</si>
  <si>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</si>
  <si>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</si>
  <si>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</si>
  <si>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</si>
  <si>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</si>
  <si>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</si>
  <si>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</si>
  <si>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</si>
  <si>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</si>
  <si>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</si>
  <si>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</si>
  <si>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</si>
  <si>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</si>
  <si>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</si>
  <si>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</si>
  <si>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</si>
  <si>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</si>
  <si>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</si>
  <si>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</si>
  <si>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</si>
  <si>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</si>
  <si>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</si>
  <si>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</si>
  <si>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</si>
  <si>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</si>
  <si>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</si>
  <si>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</si>
  <si>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</si>
  <si>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</si>
  <si>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</si>
  <si>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</si>
  <si>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</si>
  <si>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</si>
  <si>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</si>
  <si>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</si>
  <si>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</si>
  <si>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</si>
  <si>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</si>
  <si>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</si>
  <si>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</si>
  <si>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</si>
  <si>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</si>
  <si>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</si>
  <si>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</si>
  <si>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</si>
  <si>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</si>
  <si>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</si>
  <si>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</si>
  <si>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</si>
  <si>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</si>
  <si>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</si>
  <si>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</si>
  <si>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</si>
  <si>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</si>
  <si>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</si>
  <si>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</si>
  <si>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</si>
  <si>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</si>
  <si>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</si>
  <si>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</si>
  <si>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</si>
  <si>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</si>
  <si>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</si>
  <si>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</si>
  <si>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</si>
  <si>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</si>
  <si>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</si>
  <si>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</si>
  <si>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</si>
  <si>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</si>
  <si>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</si>
  <si>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</si>
  <si>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</si>
  <si>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</si>
  <si>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</si>
  <si>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</si>
  <si>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</si>
  <si>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</si>
  <si>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</si>
  <si>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</si>
  <si>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</si>
  <si>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</si>
  <si>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</si>
  <si>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</si>
  <si>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</si>
  <si>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</si>
  <si>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</si>
  <si>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</si>
  <si>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</si>
  <si>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</si>
  <si>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</si>
  <si>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</si>
  <si>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</si>
  <si>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</si>
  <si>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</si>
  <si>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</si>
  <si>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</si>
  <si>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</si>
  <si>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</si>
  <si>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</si>
  <si>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</si>
  <si>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</si>
  <si>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</si>
  <si>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</si>
  <si>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</si>
  <si>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</si>
  <si>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</si>
  <si>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</si>
  <si>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</si>
  <si>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</si>
  <si>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</si>
  <si>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</si>
  <si>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</si>
  <si>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</si>
  <si>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</si>
  <si>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</si>
  <si>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</si>
  <si>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</si>
  <si>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</si>
  <si>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</si>
  <si>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</si>
  <si>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</si>
  <si>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</si>
  <si>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</si>
  <si>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</si>
  <si>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</si>
  <si>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</si>
  <si>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</si>
  <si>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</si>
  <si>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</si>
  <si>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</si>
  <si>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</si>
  <si>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</si>
  <si>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</si>
  <si>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</si>
  <si>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</si>
  <si>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</si>
  <si>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</si>
  <si>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</si>
  <si>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</si>
  <si>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</si>
  <si>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</si>
  <si>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</si>
  <si>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</si>
  <si>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</si>
  <si>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</si>
  <si>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</si>
  <si>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</si>
  <si>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</si>
  <si>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</si>
  <si>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</si>
  <si>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</si>
  <si>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</si>
  <si>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</si>
  <si>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</si>
  <si>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</si>
  <si>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</si>
  <si>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</si>
  <si>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</si>
  <si>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</si>
  <si>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</si>
  <si>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</si>
  <si>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</si>
  <si>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</si>
  <si>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</si>
  <si>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</si>
  <si>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</si>
  <si>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</si>
  <si>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</si>
  <si>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</si>
  <si>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</si>
  <si>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</si>
  <si>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</si>
  <si>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</si>
  <si>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</si>
  <si>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</si>
  <si>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</si>
  <si>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</si>
  <si>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</si>
  <si>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</si>
  <si>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</si>
  <si>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</si>
  <si>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</si>
  <si>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</si>
  <si>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</si>
  <si>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</si>
  <si>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</si>
  <si>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</si>
  <si>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</si>
  <si>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</si>
  <si>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</si>
  <si>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</si>
  <si>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</si>
  <si>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</si>
  <si>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</si>
  <si>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</si>
  <si>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</si>
  <si>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</si>
  <si>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</si>
  <si>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</si>
  <si>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</si>
  <si>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</si>
  <si>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</si>
  <si>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</si>
  <si>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</si>
  <si>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</si>
  <si>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</si>
  <si>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</si>
  <si>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</si>
  <si>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</si>
  <si>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</si>
  <si>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</si>
  <si>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</si>
  <si>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</si>
  <si>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</si>
  <si>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</si>
  <si>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</si>
  <si>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</si>
  <si>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</si>
  <si>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</si>
  <si>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</si>
  <si>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</si>
  <si>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</si>
  <si>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</si>
  <si>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</si>
  <si>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</si>
  <si>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</si>
  <si>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</si>
  <si>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</si>
  <si>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</si>
  <si>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</si>
  <si>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</si>
  <si>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</si>
  <si>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</si>
  <si>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</si>
  <si>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</si>
  <si>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</si>
  <si>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</si>
  <si>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</si>
  <si>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</si>
  <si>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</si>
  <si>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</si>
  <si>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</si>
  <si>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</si>
  <si>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</si>
  <si>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</si>
  <si>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</si>
  <si>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</si>
  <si>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</si>
  <si>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</si>
  <si>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</si>
  <si>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</si>
  <si>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</si>
  <si>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</si>
  <si>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</si>
  <si>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</si>
  <si>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</si>
  <si>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</si>
  <si>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</si>
  <si>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</si>
  <si>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</si>
  <si>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</si>
  <si>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</si>
  <si>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</si>
  <si>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</si>
  <si>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</si>
  <si>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</si>
  <si>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</si>
  <si>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</si>
  <si>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</si>
  <si>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</si>
  <si>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</si>
  <si>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</si>
  <si>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</si>
  <si>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</si>
  <si>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</si>
  <si>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</si>
  <si>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</si>
  <si>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</si>
  <si>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</si>
  <si>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</si>
  <si>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</si>
  <si>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</si>
  <si>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</si>
  <si>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</si>
  <si>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</si>
  <si>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</si>
  <si>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</si>
  <si>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</si>
  <si>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</si>
  <si>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</si>
  <si>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</si>
  <si>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</si>
  <si>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</si>
  <si>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</si>
  <si>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</si>
  <si>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</si>
  <si>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</si>
  <si>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</si>
  <si>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</si>
  <si>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</si>
  <si>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</si>
  <si>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</si>
  <si>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</si>
  <si>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</si>
  <si>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</si>
  <si>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</si>
  <si>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</si>
  <si>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</si>
  <si>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</si>
  <si>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</si>
  <si>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</si>
  <si>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</si>
  <si>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</si>
  <si>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</si>
  <si>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</si>
  <si>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</si>
  <si>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</si>
  <si>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</si>
  <si>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</si>
  <si>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</si>
  <si>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</si>
  <si>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</si>
  <si>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</si>
  <si>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</si>
  <si>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</si>
  <si>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</si>
  <si>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</si>
  <si>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</si>
  <si>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</si>
  <si>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</si>
  <si>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</si>
  <si>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</si>
  <si>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</si>
  <si>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</si>
  <si>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</si>
  <si>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</si>
  <si>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</si>
  <si>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</si>
  <si>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</si>
  <si>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</si>
  <si>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</si>
  <si>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</si>
  <si>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</si>
  <si>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</si>
  <si>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</si>
  <si>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</si>
  <si>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</si>
  <si>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</si>
  <si>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</si>
  <si>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</si>
  <si>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</si>
  <si>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</si>
  <si>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</si>
  <si>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</si>
  <si>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</si>
  <si>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</si>
  <si>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</si>
  <si>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</si>
  <si>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</si>
  <si>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</si>
  <si>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</si>
  <si>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</si>
  <si>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</si>
  <si>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</si>
  <si>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</si>
  <si>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</si>
  <si>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</si>
  <si>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</si>
  <si>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</si>
  <si>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</si>
  <si>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</si>
  <si>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</si>
  <si>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</si>
  <si>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</si>
  <si>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</si>
  <si>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</si>
  <si>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</si>
  <si>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</si>
  <si>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</si>
  <si>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</si>
  <si>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</si>
  <si>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</si>
  <si>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</si>
  <si>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</si>
  <si>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</si>
  <si>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</si>
  <si>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</si>
  <si>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</si>
  <si>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</si>
  <si>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</si>
  <si>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</si>
  <si>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</si>
  <si>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</si>
  <si>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</si>
  <si>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</si>
  <si>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</si>
  <si>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</si>
  <si>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</si>
  <si>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</si>
  <si>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</si>
  <si>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</si>
  <si>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</si>
  <si>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</si>
  <si>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</si>
  <si>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</si>
  <si>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</si>
  <si>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</si>
  <si>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</si>
  <si>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</si>
  <si>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</si>
  <si>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</si>
  <si>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</si>
  <si>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</si>
  <si>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</si>
  <si>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</si>
  <si>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</si>
  <si>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</si>
  <si>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</si>
  <si>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</si>
  <si>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</si>
  <si>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</si>
  <si>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</si>
  <si>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</si>
  <si>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</si>
  <si>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</si>
  <si>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</si>
  <si>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</si>
  <si>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</si>
  <si>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</si>
  <si>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</si>
  <si>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</si>
  <si>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</si>
  <si>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</si>
  <si>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</si>
  <si>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</si>
  <si>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</si>
  <si>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</si>
  <si>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</si>
  <si>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</si>
  <si>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</si>
  <si>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</si>
  <si>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</si>
  <si>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</si>
  <si>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</si>
  <si>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</si>
  <si>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</si>
  <si>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</si>
  <si>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</si>
  <si>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</si>
  <si>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</si>
  <si>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</si>
  <si>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</si>
  <si>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</si>
  <si>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</si>
  <si>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</si>
  <si>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</si>
  <si>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</si>
  <si>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</si>
  <si>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</si>
  <si>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</si>
  <si>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</si>
  <si>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</si>
  <si>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</si>
  <si>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</si>
  <si>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</si>
  <si>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</si>
  <si>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</si>
  <si>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</si>
  <si>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</si>
  <si>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</si>
  <si>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</si>
  <si>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</si>
  <si>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</si>
  <si>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</si>
  <si>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</si>
  <si>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</si>
  <si>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</si>
  <si>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</si>
  <si>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</si>
  <si>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</si>
  <si>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</si>
  <si>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</si>
  <si>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</si>
  <si>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</si>
  <si>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</si>
  <si>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</si>
  <si>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</si>
  <si>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</si>
  <si>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</si>
  <si>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</si>
  <si>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</si>
  <si>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</si>
  <si>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</si>
  <si>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</si>
  <si>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</si>
  <si>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</si>
  <si>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</si>
  <si>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</si>
  <si>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</si>
  <si>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</si>
  <si>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</si>
  <si>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</si>
  <si>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</si>
  <si>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</si>
  <si>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</si>
  <si>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</si>
  <si>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</si>
  <si>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</si>
  <si>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</si>
  <si>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</si>
  <si>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</si>
  <si>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</si>
  <si>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</si>
  <si>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</si>
  <si>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</si>
  <si>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</si>
  <si>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</si>
  <si>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</si>
  <si>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</si>
  <si>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</si>
  <si>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</si>
  <si>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</si>
  <si>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</si>
  <si>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</si>
  <si>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</si>
  <si>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</si>
  <si>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</si>
  <si>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</si>
  <si>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</si>
  <si>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</si>
  <si>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</si>
  <si>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</si>
  <si>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</si>
  <si>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</si>
  <si>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</si>
  <si>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</si>
  <si>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</si>
  <si>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</si>
  <si>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</si>
  <si>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</si>
  <si>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</si>
  <si>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</si>
  <si>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</si>
  <si>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</si>
  <si>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</si>
  <si>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</si>
  <si>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</si>
  <si>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</si>
  <si>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</si>
  <si>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</si>
  <si>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</si>
  <si>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</si>
  <si>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</si>
  <si>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</si>
  <si>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</si>
  <si>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</si>
  <si>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</si>
  <si>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</si>
  <si>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</si>
  <si>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</si>
  <si>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</si>
  <si>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</si>
  <si>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</si>
  <si>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</si>
  <si>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</si>
  <si>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</si>
  <si>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</si>
  <si>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</si>
  <si>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</si>
  <si>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</si>
  <si>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</si>
  <si>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</si>
  <si>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</si>
  <si>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</si>
  <si>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</si>
  <si>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</si>
  <si>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</si>
  <si>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</si>
  <si>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</si>
  <si>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</si>
  <si>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</si>
  <si>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</si>
  <si>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</si>
  <si>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</si>
  <si>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</si>
  <si>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</si>
  <si>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</si>
  <si>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</si>
  <si>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</si>
  <si>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</si>
  <si>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</si>
  <si>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</si>
  <si>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</si>
  <si>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</si>
  <si>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</si>
  <si>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</si>
  <si>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</si>
  <si>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</si>
  <si>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</si>
  <si>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</si>
  <si>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</si>
  <si>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</si>
  <si>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</si>
  <si>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</si>
  <si>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</si>
  <si>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</si>
  <si>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</si>
  <si>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</si>
  <si>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</si>
  <si>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</si>
  <si>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</si>
  <si>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</si>
  <si>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</si>
  <si>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</si>
  <si>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</si>
  <si>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</si>
  <si>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</si>
  <si>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</si>
  <si>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</si>
  <si>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</si>
  <si>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</si>
  <si>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</si>
  <si>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</si>
  <si>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</si>
  <si>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</si>
  <si>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</si>
  <si>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</si>
  <si>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</si>
  <si>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</si>
  <si>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</si>
  <si>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</si>
  <si>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</si>
  <si>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</si>
  <si>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</si>
  <si>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</si>
  <si>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</si>
  <si>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</si>
  <si>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</si>
  <si>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</si>
  <si>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</si>
  <si>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</si>
  <si>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</si>
  <si>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</si>
  <si>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</si>
  <si>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</si>
  <si>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</si>
  <si>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</si>
  <si>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</si>
  <si>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</si>
  <si>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</si>
  <si>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</si>
  <si>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</si>
  <si>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</si>
  <si>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</si>
  <si>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</si>
  <si>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</si>
  <si>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</si>
  <si>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</si>
  <si>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</si>
  <si>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</si>
  <si>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</si>
  <si>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</si>
  <si>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</si>
  <si>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</si>
  <si>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</si>
  <si>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</si>
  <si>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</si>
  <si>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</si>
  <si>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</si>
  <si>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</si>
  <si>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</si>
  <si>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</si>
  <si>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</si>
  <si>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</si>
  <si>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</si>
  <si>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</si>
  <si>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</si>
  <si>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</si>
  <si>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</si>
  <si>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</si>
  <si>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</si>
  <si>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</si>
  <si>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</si>
  <si>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</si>
  <si>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</si>
  <si>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</si>
  <si>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</si>
  <si>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</si>
  <si>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</si>
  <si>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</si>
  <si>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</si>
  <si>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</si>
  <si>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</si>
  <si>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</si>
  <si>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</si>
  <si>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</si>
  <si>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</si>
  <si>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</si>
  <si>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</si>
  <si>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</si>
  <si>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</si>
  <si>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</si>
  <si>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</si>
  <si>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</si>
  <si>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</si>
  <si>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</si>
  <si>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</si>
  <si>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</si>
  <si>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</si>
  <si>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</si>
  <si>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</si>
  <si>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</si>
  <si>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</si>
  <si>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</si>
  <si>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</si>
  <si>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</si>
  <si>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</si>
  <si>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</si>
  <si>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</si>
  <si>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</si>
  <si>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</si>
  <si>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</si>
  <si>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</si>
  <si>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</si>
  <si>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</si>
  <si>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</si>
  <si>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</si>
  <si>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</si>
  <si>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</si>
  <si>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</si>
  <si>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</si>
  <si>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</si>
  <si>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</si>
  <si>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</si>
  <si>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</si>
  <si>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</si>
  <si>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</si>
  <si>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</si>
  <si>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</si>
  <si>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</si>
  <si>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</si>
  <si>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</si>
  <si>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</si>
  <si>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</si>
  <si>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</si>
  <si>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</si>
  <si>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</si>
  <si>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</si>
  <si>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</si>
  <si>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</si>
  <si>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</si>
  <si>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</si>
  <si>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</si>
  <si>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</si>
  <si>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</si>
  <si>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</si>
  <si>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</si>
  <si>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</si>
  <si>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</si>
  <si>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</si>
  <si>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</si>
  <si>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</si>
  <si>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</si>
  <si>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</si>
  <si>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</si>
  <si>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</si>
  <si>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</si>
  <si>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</si>
  <si>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</si>
  <si>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</si>
  <si>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</si>
  <si>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</si>
  <si>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</si>
  <si>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</si>
  <si>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</si>
  <si>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</si>
  <si>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</si>
  <si>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</si>
  <si>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</si>
  <si>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</si>
  <si>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</si>
  <si>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</si>
  <si>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</si>
  <si>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</si>
  <si>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</si>
  <si>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</si>
  <si>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</si>
  <si>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</si>
  <si>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</si>
  <si>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</si>
  <si>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</si>
  <si>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</si>
  <si>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</si>
  <si>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</si>
  <si>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</si>
  <si>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</si>
  <si>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</si>
  <si>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</si>
  <si>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</si>
  <si>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</si>
  <si>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</si>
  <si>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</si>
  <si>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</si>
  <si>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</si>
  <si>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</si>
  <si>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</si>
  <si>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</si>
  <si>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</si>
  <si>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</si>
  <si>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</si>
  <si>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</si>
  <si>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</si>
  <si>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</si>
  <si>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</si>
  <si>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</si>
  <si>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</si>
  <si>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</si>
  <si>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</si>
  <si>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</si>
  <si>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</si>
  <si>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</si>
  <si>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</si>
  <si>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</si>
  <si>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</si>
  <si>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</si>
  <si>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</si>
  <si>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</si>
  <si>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</si>
  <si>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</si>
  <si>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</si>
  <si>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</si>
  <si>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</si>
  <si>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</si>
  <si>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</si>
  <si>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</si>
  <si>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</si>
  <si>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</si>
  <si>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</si>
  <si>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</si>
  <si>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</si>
  <si>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</si>
  <si>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</si>
  <si>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</si>
  <si>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</si>
  <si>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</si>
  <si>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</si>
  <si>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</si>
  <si>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</si>
  <si>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</si>
  <si>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</si>
  <si>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</si>
  <si>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</si>
  <si>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</si>
  <si>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</si>
  <si>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</si>
  <si>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</si>
  <si>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</si>
  <si>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</si>
  <si>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</si>
  <si>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</si>
  <si>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</si>
  <si>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</si>
  <si>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</si>
  <si>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</si>
  <si>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</si>
  <si>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</si>
  <si>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</si>
  <si>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</si>
  <si>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</si>
  <si>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</si>
  <si>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</si>
  <si>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</si>
  <si>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</si>
  <si>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</si>
  <si>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</si>
  <si>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</si>
  <si>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</si>
  <si>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</si>
  <si>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</si>
  <si>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</si>
  <si>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</si>
  <si>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</si>
  <si>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</si>
  <si>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</si>
  <si>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</si>
  <si>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</si>
  <si>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</si>
  <si>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</si>
  <si>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</si>
  <si>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</si>
  <si>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</si>
  <si>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</si>
  <si>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</si>
  <si>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</si>
  <si>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</si>
  <si>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</si>
  <si>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</si>
  <si>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</si>
  <si>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</si>
  <si>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</si>
  <si>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</si>
  <si>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</si>
  <si>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</si>
  <si>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</si>
  <si>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</si>
  <si>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</si>
  <si>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</si>
  <si>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</si>
  <si>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</si>
  <si>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</si>
  <si>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</si>
  <si>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</si>
  <si>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</si>
  <si>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</si>
  <si>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</si>
  <si>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</si>
  <si>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</si>
  <si>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</si>
  <si>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</si>
  <si>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</si>
  <si>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</si>
  <si>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</si>
  <si>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</si>
  <si>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</si>
  <si>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</si>
  <si>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</si>
  <si>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</si>
  <si>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</si>
  <si>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</si>
  <si>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</si>
  <si>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</si>
  <si>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</si>
  <si>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</si>
  <si>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</si>
  <si>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</si>
  <si>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</si>
  <si>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</si>
  <si>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</si>
  <si>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</si>
  <si>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</si>
  <si>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</si>
  <si>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</si>
  <si>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</si>
  <si>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</si>
  <si>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</si>
  <si>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</si>
  <si>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</si>
  <si>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</si>
  <si>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</si>
  <si>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</si>
  <si>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</si>
  <si>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</si>
  <si>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</si>
  <si>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</si>
  <si>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</si>
  <si>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</si>
  <si>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</si>
  <si>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</si>
  <si>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</si>
  <si>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</si>
  <si>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</si>
  <si>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</si>
  <si>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</si>
  <si>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</si>
  <si>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</si>
  <si>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</si>
  <si>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</si>
  <si>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</si>
  <si>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</si>
  <si>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</si>
  <si>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</si>
  <si>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</si>
  <si>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</si>
  <si>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</si>
  <si>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</si>
  <si>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</si>
  <si>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</si>
  <si>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</si>
  <si>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</si>
  <si>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</si>
  <si>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</si>
  <si>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</si>
  <si>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</si>
  <si>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</si>
  <si>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</si>
  <si>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</si>
  <si>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</si>
  <si>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</si>
  <si>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</si>
  <si>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</si>
  <si>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</si>
  <si>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</si>
  <si>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</si>
  <si>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</si>
  <si>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</si>
  <si>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</si>
  <si>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</si>
  <si>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</si>
  <si>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</si>
  <si>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</si>
  <si>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</si>
  <si>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</si>
  <si>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</si>
  <si>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</si>
  <si>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</si>
  <si>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</si>
  <si>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</si>
  <si>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</si>
  <si>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</si>
  <si>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</si>
  <si>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</si>
  <si>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</si>
  <si>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</si>
  <si>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</si>
  <si>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</si>
  <si>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</si>
  <si>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</si>
  <si>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</si>
  <si>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</si>
  <si>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</si>
  <si>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</si>
  <si>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</si>
  <si>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</si>
  <si>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</si>
  <si>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</si>
  <si>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</si>
  <si>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</si>
  <si>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</si>
  <si>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</si>
  <si>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</si>
  <si>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</si>
  <si>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</si>
  <si>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</si>
  <si>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</si>
  <si>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</si>
  <si>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</si>
  <si>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</si>
  <si>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</si>
  <si>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</si>
  <si>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</si>
  <si>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</si>
  <si>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</si>
  <si>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</si>
  <si>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</si>
  <si>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</si>
  <si>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</si>
  <si>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</si>
  <si>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</si>
  <si>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</si>
  <si>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</si>
  <si>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</si>
  <si>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</si>
  <si>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</si>
  <si>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</si>
  <si>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</si>
  <si>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</si>
  <si>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</si>
  <si>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</si>
  <si>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</si>
  <si>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</si>
  <si>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</si>
  <si>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</si>
  <si>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</si>
  <si>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</si>
  <si>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</si>
  <si>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</si>
  <si>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</si>
  <si>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</si>
  <si>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</si>
  <si>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</si>
  <si>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</si>
  <si>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</si>
  <si>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</si>
  <si>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</si>
  <si>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</si>
  <si>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</si>
  <si>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</si>
  <si>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</si>
  <si>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</si>
  <si>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</si>
  <si>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</si>
  <si>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</si>
  <si>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</si>
  <si>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</si>
  <si>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</si>
  <si>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</si>
  <si>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</si>
  <si>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</si>
  <si>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</si>
  <si>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</si>
  <si>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</si>
  <si>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</si>
  <si>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</si>
  <si>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</si>
  <si>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</si>
  <si>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</si>
  <si>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</si>
  <si>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</si>
  <si>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</si>
  <si>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</si>
  <si>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</si>
  <si>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</si>
  <si>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</si>
  <si>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</si>
  <si>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</si>
  <si>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</si>
  <si>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</si>
  <si>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</si>
  <si>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</si>
  <si>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</si>
  <si>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</si>
  <si>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</si>
  <si>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</si>
  <si>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</si>
  <si>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</si>
  <si>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</si>
  <si>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</si>
  <si>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</si>
  <si>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</si>
  <si>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</si>
  <si>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</si>
  <si>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</si>
  <si>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</si>
  <si>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</si>
  <si>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</si>
  <si>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</si>
  <si>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</si>
  <si>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</si>
  <si>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</si>
  <si>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</si>
  <si>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</si>
  <si>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</si>
  <si>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</si>
  <si>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</si>
  <si>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</si>
  <si>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</si>
  <si>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</si>
  <si>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</si>
  <si>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</si>
  <si>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</si>
  <si>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</si>
  <si>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</si>
  <si>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</si>
  <si>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</si>
  <si>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</si>
  <si>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</si>
  <si>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</si>
  <si>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</si>
  <si>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</si>
  <si>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</si>
  <si>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</si>
  <si>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</si>
  <si>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</si>
  <si>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</si>
  <si>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</si>
  <si>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</si>
  <si>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</si>
  <si>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</si>
  <si>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</si>
  <si>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</si>
  <si>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</si>
  <si>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</si>
  <si>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</si>
  <si>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</si>
  <si>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</si>
  <si>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</si>
  <si>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</si>
  <si>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</si>
  <si>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</si>
  <si>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</si>
  <si>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</si>
  <si>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</si>
  <si>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</si>
  <si>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</si>
  <si>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</si>
  <si>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</si>
  <si>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</si>
  <si>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</si>
  <si>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</si>
  <si>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</si>
  <si>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</si>
  <si>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</si>
  <si>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</si>
  <si>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</si>
  <si>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</si>
  <si>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</si>
  <si>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</si>
  <si>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</si>
  <si>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</si>
  <si>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</si>
  <si>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</si>
  <si>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</si>
  <si>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</si>
  <si>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</si>
  <si>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</si>
  <si>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</si>
  <si>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</si>
  <si>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</si>
  <si>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</si>
  <si>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</si>
  <si>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</si>
  <si>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</si>
  <si>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</si>
  <si>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</si>
  <si>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</si>
  <si>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</si>
  <si>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</si>
  <si>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</si>
  <si>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</si>
  <si>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</si>
  <si>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</si>
  <si>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</si>
  <si>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</si>
  <si>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</si>
  <si>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</si>
  <si>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</si>
  <si>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</si>
  <si>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</si>
  <si>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</si>
  <si>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</si>
  <si>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</si>
  <si>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</si>
  <si>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</si>
  <si>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</si>
  <si>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</si>
  <si>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</si>
  <si>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</si>
  <si>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</si>
  <si>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</si>
  <si>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</si>
  <si>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</si>
  <si>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</si>
  <si>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</si>
  <si>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</si>
  <si>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</si>
  <si>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</si>
  <si>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</si>
  <si>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</si>
  <si>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</si>
  <si>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</si>
  <si>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</si>
  <si>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</si>
  <si>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</si>
  <si>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</si>
  <si>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</si>
  <si>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</si>
  <si>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</si>
  <si>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</si>
  <si>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</si>
  <si>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</si>
  <si>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</si>
  <si>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</si>
  <si>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</si>
  <si>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</si>
  <si>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</si>
  <si>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</si>
  <si>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</si>
  <si>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</si>
  <si>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</si>
  <si>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</si>
  <si>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</si>
  <si>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</si>
  <si>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</si>
  <si>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</si>
  <si>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</si>
  <si>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</si>
  <si>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</si>
  <si>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</si>
  <si>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</si>
  <si>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</si>
  <si>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</si>
  <si>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</si>
  <si>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</si>
  <si>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</si>
  <si>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</si>
  <si>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</si>
  <si>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</si>
  <si>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</si>
  <si>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</si>
  <si>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</si>
  <si>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</si>
  <si>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</si>
  <si>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</si>
  <si>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</si>
  <si>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</si>
  <si>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</si>
  <si>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</si>
  <si>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</si>
  <si>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</si>
  <si>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</si>
  <si>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</si>
  <si>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</si>
  <si>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</si>
  <si>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</si>
  <si>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</si>
  <si>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</si>
  <si>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</si>
  <si>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</si>
  <si>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</si>
  <si>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</si>
  <si>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</si>
  <si>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</si>
  <si>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</si>
  <si>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</si>
  <si>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</si>
  <si>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</si>
  <si>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</si>
  <si>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</si>
  <si>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</si>
  <si>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</si>
  <si>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</si>
  <si>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</si>
  <si>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</si>
  <si>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</si>
  <si>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</si>
  <si>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</si>
  <si>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</si>
  <si>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</si>
  <si>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</si>
  <si>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</si>
  <si>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</si>
  <si>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</si>
  <si>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</si>
  <si>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</si>
  <si>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</si>
  <si>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</si>
  <si>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</si>
  <si>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</si>
  <si>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</si>
  <si>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</si>
  <si>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</si>
  <si>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</si>
  <si>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</si>
  <si>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</si>
  <si>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</si>
  <si>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</si>
  <si>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</si>
  <si>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</si>
  <si>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</si>
  <si>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</si>
  <si>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</si>
  <si>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</si>
  <si>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</si>
  <si>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</si>
  <si>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</si>
  <si>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</si>
  <si>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</si>
  <si>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</si>
  <si>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</si>
  <si>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</si>
  <si>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</si>
  <si>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</si>
  <si>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</si>
  <si>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</si>
  <si>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</si>
  <si>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</si>
  <si>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</si>
  <si>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</si>
  <si>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</si>
  <si>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</si>
  <si>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</si>
  <si>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</si>
  <si>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</si>
  <si>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</si>
  <si>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</si>
  <si>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</si>
  <si>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</si>
  <si>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</si>
  <si>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</si>
  <si>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</si>
  <si>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</si>
  <si>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</si>
  <si>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</si>
  <si>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</si>
  <si>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</si>
  <si>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</si>
  <si>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</si>
  <si>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</si>
  <si>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</si>
  <si>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</si>
  <si>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</si>
  <si>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</si>
  <si>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</si>
  <si>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</si>
  <si>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</si>
  <si>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</si>
  <si>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</si>
  <si>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</si>
  <si>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</si>
  <si>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</si>
  <si>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</si>
  <si>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</si>
  <si>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</si>
  <si>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</si>
  <si>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</si>
  <si>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</si>
  <si>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</si>
  <si>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</si>
  <si>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</si>
  <si>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</si>
  <si>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</si>
  <si>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</si>
  <si>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</si>
  <si>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</si>
  <si>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</si>
  <si>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</si>
  <si>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</si>
  <si>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</si>
  <si>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</si>
  <si>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</si>
  <si>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</si>
  <si>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</si>
  <si>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</si>
  <si>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</si>
  <si>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</si>
  <si>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</si>
  <si>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</si>
  <si>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</si>
  <si>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</si>
  <si>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</si>
  <si>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</si>
  <si>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</si>
  <si>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</si>
  <si>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</si>
  <si>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</si>
  <si>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</si>
  <si>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</si>
  <si>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</si>
  <si>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</si>
  <si>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</si>
  <si>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</si>
  <si>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</si>
  <si>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</si>
  <si>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</si>
  <si>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</si>
  <si>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</si>
  <si>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</si>
  <si>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</si>
  <si>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</si>
  <si>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</si>
  <si>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</si>
  <si>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</si>
  <si>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</si>
  <si>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</si>
  <si>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</si>
  <si>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</si>
  <si>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</si>
  <si>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</si>
  <si>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</si>
  <si>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</si>
  <si>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</si>
  <si>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</si>
  <si>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</si>
  <si>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</si>
  <si>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</si>
  <si>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</si>
  <si>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</si>
  <si>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</si>
  <si>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</si>
  <si>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</si>
  <si>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</si>
  <si>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</si>
  <si>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</si>
  <si>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</si>
  <si>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</si>
  <si>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</si>
  <si>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</si>
  <si>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</si>
  <si>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</si>
  <si>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</si>
  <si>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</si>
  <si>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</si>
  <si>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</si>
  <si>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</si>
  <si>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</si>
  <si>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</si>
  <si>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</si>
  <si>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</si>
  <si>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</si>
  <si>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</si>
  <si>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</si>
  <si>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</si>
  <si>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</si>
  <si>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</si>
  <si>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</si>
  <si>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</si>
  <si>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</si>
  <si>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</si>
  <si>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</si>
  <si>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</si>
  <si>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</si>
  <si>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</si>
  <si>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</si>
  <si>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</si>
  <si>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</si>
  <si>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</si>
  <si>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</si>
  <si>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</si>
  <si>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</si>
  <si>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</si>
  <si>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</si>
  <si>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</si>
  <si>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</si>
  <si>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</si>
  <si>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</si>
  <si>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</si>
  <si>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</si>
  <si>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</si>
  <si>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</si>
  <si>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</si>
  <si>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</si>
  <si>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</si>
  <si>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</si>
  <si>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</si>
  <si>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</si>
  <si>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</si>
  <si>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</si>
  <si>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</si>
  <si>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</si>
  <si>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</si>
  <si>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</si>
  <si>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</si>
  <si>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</si>
  <si>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</si>
  <si>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</si>
  <si>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</si>
  <si>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</si>
  <si>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</si>
  <si>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</si>
  <si>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</si>
  <si>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</si>
  <si>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</si>
  <si>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</si>
  <si>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</si>
  <si>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</si>
  <si>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</si>
  <si>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</si>
  <si>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</si>
  <si>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</si>
  <si>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</si>
  <si>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</si>
  <si>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</si>
  <si>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</si>
  <si>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</si>
  <si>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</si>
  <si>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</si>
  <si>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</si>
  <si>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</si>
  <si>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</si>
  <si>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</si>
  <si>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</si>
  <si>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</si>
  <si>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</si>
  <si>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</si>
  <si>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</si>
  <si>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</si>
  <si>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</si>
  <si>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</si>
  <si>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</si>
  <si>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</si>
  <si>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</si>
  <si>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</si>
  <si>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</si>
  <si>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</si>
  <si>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</si>
  <si>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</si>
  <si>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</si>
  <si>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</si>
  <si>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</si>
  <si>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</si>
  <si>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</si>
  <si>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</si>
  <si>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</si>
  <si>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</si>
  <si>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</si>
  <si>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</si>
  <si>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</si>
  <si>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</si>
  <si>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</si>
  <si>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</si>
  <si>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</si>
  <si>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</si>
  <si>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</si>
  <si>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</si>
  <si>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</si>
  <si>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</si>
  <si>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</si>
  <si>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</si>
  <si>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</si>
  <si>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</si>
  <si>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</si>
  <si>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</si>
  <si>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</si>
  <si>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</si>
  <si>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</si>
  <si>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</si>
  <si>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</si>
  <si>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</si>
  <si>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</si>
  <si>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</si>
  <si>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</si>
  <si>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</si>
  <si>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</si>
  <si>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</si>
  <si>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</si>
  <si>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</si>
  <si>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</si>
  <si>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</si>
  <si>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</si>
  <si>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</si>
  <si>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</si>
  <si>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</si>
  <si>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</si>
  <si>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</si>
  <si>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</si>
  <si>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</si>
  <si>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</si>
  <si>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</si>
  <si>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</si>
  <si>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</si>
  <si>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</si>
  <si>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</si>
  <si>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</si>
  <si>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</si>
  <si>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</si>
  <si>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</si>
  <si>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</si>
  <si>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</si>
  <si>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</si>
  <si>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</si>
  <si>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</si>
  <si>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</si>
  <si>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</si>
  <si>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</si>
  <si>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</si>
  <si>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</si>
  <si>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</si>
  <si>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</si>
  <si>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</si>
  <si>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</si>
  <si>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</si>
  <si>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</si>
  <si>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</si>
  <si>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</si>
  <si>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</si>
  <si>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</si>
  <si>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</si>
  <si>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</si>
  <si>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</si>
  <si>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</si>
  <si>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</si>
  <si>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</si>
  <si>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</si>
  <si>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</si>
  <si>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</si>
  <si>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</si>
  <si>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</si>
  <si>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</si>
  <si>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</si>
  <si>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</si>
  <si>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</si>
  <si>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</si>
  <si>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</si>
  <si>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</si>
  <si>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</si>
  <si>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</si>
  <si>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</si>
  <si>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</si>
  <si>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</si>
  <si>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</si>
  <si>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</si>
  <si>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</si>
  <si>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</si>
  <si>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</si>
  <si>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</si>
  <si>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</si>
  <si>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</si>
  <si>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</si>
  <si>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</si>
  <si>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</si>
  <si>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</si>
  <si>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</si>
  <si>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</si>
  <si>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</si>
  <si>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</si>
  <si>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</si>
  <si>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</si>
  <si>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</si>
  <si>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</si>
  <si>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</si>
  <si>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</si>
  <si>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</si>
  <si>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</si>
  <si>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</si>
  <si>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</si>
  <si>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</si>
  <si>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</si>
  <si>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</si>
  <si>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</si>
  <si>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</si>
  <si>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</si>
  <si>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</si>
  <si>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</si>
  <si>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</si>
  <si>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</si>
  <si>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</si>
  <si>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</si>
  <si>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</si>
  <si>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</si>
  <si>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</si>
  <si>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</si>
  <si>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</si>
  <si>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</si>
  <si>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</si>
  <si>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</si>
  <si>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</si>
  <si>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</si>
  <si>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</si>
  <si>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</si>
  <si>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</si>
  <si>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</si>
  <si>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</si>
  <si>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</si>
  <si>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</si>
  <si>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</si>
  <si>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</si>
  <si>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</si>
  <si>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</si>
  <si>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</si>
  <si>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</si>
  <si>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</si>
  <si>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</si>
  <si>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</si>
  <si>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</si>
  <si>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</si>
  <si>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</si>
  <si>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</si>
  <si>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</si>
  <si>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</si>
  <si>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</si>
  <si>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</si>
  <si>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</si>
  <si>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</si>
  <si>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</si>
  <si>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</si>
  <si>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</si>
  <si>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</si>
  <si>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</si>
  <si>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</si>
  <si>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</si>
  <si>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</si>
  <si>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</si>
  <si>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</si>
  <si>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</si>
  <si>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</si>
  <si>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</si>
  <si>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</si>
  <si>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</si>
  <si>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</si>
  <si>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</si>
  <si>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</si>
  <si>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</si>
  <si>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</si>
  <si>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</si>
  <si>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</si>
  <si>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</si>
  <si>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</si>
  <si>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</si>
  <si>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</si>
  <si>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</si>
  <si>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</si>
  <si>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</si>
  <si>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</si>
  <si>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</si>
  <si>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</si>
  <si>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</si>
  <si>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</si>
  <si>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</si>
  <si>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</si>
  <si>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</si>
  <si>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</si>
  <si>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</si>
  <si>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</si>
  <si>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</si>
  <si>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</si>
  <si>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</si>
  <si>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</si>
  <si>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</si>
  <si>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</si>
  <si>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</si>
  <si>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</si>
  <si>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</si>
  <si>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</si>
  <si>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</si>
  <si>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</si>
  <si>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</si>
  <si>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</si>
  <si>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</si>
  <si>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</si>
  <si>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</si>
  <si>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</si>
  <si>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</si>
  <si>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</si>
  <si>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</si>
  <si>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</si>
  <si>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</si>
  <si>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</si>
  <si>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</si>
  <si>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</si>
  <si>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</si>
  <si>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</si>
  <si>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</si>
  <si>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</si>
  <si>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</si>
  <si>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</si>
  <si>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</si>
  <si>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</si>
  <si>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</si>
  <si>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</si>
  <si>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</si>
  <si>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</si>
  <si>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</si>
  <si>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</si>
  <si>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</si>
  <si>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</si>
  <si>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</si>
  <si>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</si>
  <si>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</si>
  <si>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</si>
  <si>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</si>
  <si>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</si>
  <si>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</si>
  <si>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</si>
  <si>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</si>
  <si>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</si>
  <si>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</si>
  <si>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</si>
  <si>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</si>
  <si>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</si>
  <si>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</si>
  <si>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</si>
  <si>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</si>
  <si>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</si>
  <si>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</si>
  <si>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</si>
  <si>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</si>
  <si>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</si>
  <si>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</si>
  <si>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</si>
  <si>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</si>
  <si>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</si>
  <si>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</si>
  <si>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</si>
  <si>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</si>
  <si>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</si>
  <si>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</si>
  <si>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</si>
  <si>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</si>
  <si>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</si>
  <si>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</si>
  <si>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</si>
  <si>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</si>
  <si>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</si>
  <si>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</si>
  <si>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</si>
  <si>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</si>
  <si>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</si>
  <si>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</si>
  <si>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</si>
  <si>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</si>
  <si>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</si>
  <si>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</si>
  <si>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</si>
  <si>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</si>
  <si>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</si>
  <si>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</si>
  <si>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</si>
  <si>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</si>
  <si>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</si>
  <si>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</si>
  <si>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</si>
  <si>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</si>
  <si>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</si>
  <si>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</si>
  <si>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</si>
  <si>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</si>
  <si>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</si>
  <si>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</si>
  <si>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</si>
  <si>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</si>
  <si>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</si>
  <si>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</si>
  <si>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</si>
  <si>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</si>
  <si>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</si>
  <si>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</si>
  <si>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</si>
  <si>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</si>
  <si>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</si>
  <si>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</si>
  <si>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</si>
  <si>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</si>
  <si>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</si>
  <si>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</si>
  <si>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</si>
  <si>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</si>
  <si>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</si>
  <si>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</si>
  <si>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</si>
  <si>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</si>
  <si>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</si>
  <si>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</si>
  <si>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</si>
  <si>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</si>
  <si>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</si>
  <si>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</si>
  <si>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</si>
  <si>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</si>
  <si>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</si>
  <si>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</si>
  <si>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</si>
  <si>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</si>
  <si>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</si>
  <si>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</si>
  <si>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</si>
  <si>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</si>
  <si>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</si>
  <si>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</si>
  <si>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</si>
  <si>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</si>
  <si>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</si>
  <si>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</si>
  <si>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</si>
  <si>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</si>
  <si>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</si>
  <si>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</si>
  <si>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</si>
  <si>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</si>
  <si>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</si>
  <si>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</si>
  <si>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</si>
  <si>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</si>
  <si>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</si>
  <si>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</si>
  <si>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</si>
  <si>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</si>
  <si>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</si>
  <si>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</si>
  <si>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</si>
  <si>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</si>
  <si>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</si>
  <si>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</si>
  <si>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</si>
  <si>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</si>
  <si>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</si>
  <si>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</si>
  <si>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</si>
  <si>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</si>
  <si>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</si>
  <si>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</si>
  <si>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</si>
  <si>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</si>
  <si>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</si>
  <si>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</si>
  <si>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</si>
  <si>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</si>
  <si>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</si>
  <si>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</si>
  <si>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</si>
  <si>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</si>
  <si>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</si>
  <si>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</si>
  <si>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</si>
  <si>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</si>
  <si>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</si>
  <si>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</si>
  <si>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</si>
  <si>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</si>
  <si>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</si>
  <si>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</si>
  <si>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</si>
  <si>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</si>
  <si>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</si>
  <si>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</si>
  <si>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</si>
  <si>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</si>
  <si>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</si>
  <si>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</si>
  <si>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</si>
  <si>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</si>
  <si>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</si>
  <si>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</si>
  <si>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</si>
  <si>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</si>
  <si>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</si>
  <si>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</si>
  <si>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</si>
  <si>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</si>
  <si>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</si>
  <si>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</si>
  <si>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</si>
  <si>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</si>
  <si>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</si>
  <si>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</si>
  <si>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</si>
  <si>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</si>
  <si>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</si>
  <si>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</si>
  <si>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</si>
  <si>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</si>
  <si>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</si>
  <si>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</si>
  <si>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</si>
  <si>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</si>
  <si>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</si>
  <si>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</si>
  <si>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</si>
  <si>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</si>
  <si>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</si>
  <si>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</si>
  <si>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</si>
  <si>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</si>
  <si>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</si>
  <si>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</si>
  <si>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</si>
  <si>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</si>
  <si>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</si>
  <si>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</si>
  <si>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</si>
  <si>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</si>
  <si>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</si>
  <si>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</si>
  <si>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</si>
  <si>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</si>
  <si>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</si>
  <si>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</si>
  <si>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</si>
  <si>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</si>
  <si>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</si>
  <si>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</si>
  <si>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</si>
  <si>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</si>
  <si>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</si>
  <si>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</si>
  <si>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</si>
  <si>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</si>
  <si>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</si>
  <si>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</si>
  <si>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</si>
  <si>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</si>
  <si>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</si>
  <si>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</si>
  <si>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</si>
  <si>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</si>
  <si>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</si>
  <si>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</si>
  <si>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</si>
  <si>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</si>
  <si>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</si>
  <si>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</si>
  <si>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</si>
  <si>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</si>
  <si>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</si>
  <si>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</si>
  <si>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</si>
  <si>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</si>
  <si>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</si>
  <si>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</si>
  <si>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</si>
  <si>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</si>
  <si>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</si>
  <si>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</si>
  <si>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</si>
  <si>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</si>
  <si>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</si>
  <si>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</si>
  <si>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</si>
  <si>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</si>
  <si>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</si>
  <si>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</si>
  <si>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</si>
  <si>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</si>
  <si>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</si>
  <si>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</si>
  <si>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</si>
  <si>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</si>
  <si>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</si>
  <si>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</si>
  <si>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</si>
  <si>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</si>
  <si>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</si>
  <si>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</si>
  <si>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</si>
  <si>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</si>
  <si>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</si>
  <si>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</si>
  <si>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</si>
  <si>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</si>
  <si>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</si>
  <si>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</si>
  <si>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</si>
  <si>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</si>
  <si>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</si>
  <si>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</si>
  <si>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</si>
  <si>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</si>
  <si>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</si>
  <si>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</si>
  <si>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</si>
  <si>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</si>
  <si>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</si>
  <si>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</si>
  <si>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</si>
  <si>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</si>
  <si>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</si>
  <si>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</si>
  <si>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</si>
  <si>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</si>
  <si>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</si>
  <si>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</si>
  <si>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</si>
  <si>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</si>
  <si>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</si>
  <si>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</si>
  <si>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</si>
  <si>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</si>
  <si>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</si>
  <si>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</si>
  <si>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</si>
  <si>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</si>
  <si>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</si>
  <si>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</si>
  <si>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</si>
  <si>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</si>
  <si>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</si>
  <si>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</si>
  <si>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</si>
  <si>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</si>
  <si>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</si>
  <si>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</si>
  <si>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</si>
  <si>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</si>
  <si>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</si>
  <si>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</si>
  <si>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</si>
  <si>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</si>
  <si>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</si>
  <si>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</si>
  <si>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</si>
  <si>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</si>
  <si>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</si>
  <si>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</si>
  <si>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</si>
  <si>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</si>
  <si>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</si>
  <si>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</si>
  <si>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</si>
  <si>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</si>
  <si>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</si>
  <si>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</si>
  <si>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</si>
  <si>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</si>
  <si>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</si>
  <si>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</si>
  <si>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</si>
  <si>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</si>
  <si>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</si>
  <si>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</si>
  <si>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</si>
  <si>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</si>
  <si>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</si>
  <si>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</si>
  <si>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</si>
  <si>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</si>
  <si>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</si>
  <si>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</si>
  <si>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</si>
  <si>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</si>
  <si>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</si>
  <si>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</si>
  <si>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</si>
  <si>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</si>
  <si>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</si>
  <si>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</si>
  <si>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</si>
  <si>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</si>
  <si>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</si>
  <si>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</si>
  <si>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</si>
  <si>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</si>
  <si>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</si>
  <si>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</si>
  <si>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</si>
  <si>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</si>
  <si>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</si>
  <si>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</si>
  <si>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</si>
  <si>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</si>
  <si>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</si>
  <si>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</si>
  <si>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</si>
  <si>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</si>
  <si>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</si>
  <si>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</si>
  <si>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</si>
  <si>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</si>
  <si>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</si>
  <si>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</si>
  <si>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</si>
  <si>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</si>
  <si>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</si>
  <si>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</si>
  <si>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</si>
  <si>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</si>
  <si>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</si>
  <si>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</si>
  <si>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</si>
  <si>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</si>
  <si>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</si>
  <si>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</si>
  <si>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</si>
  <si>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</si>
  <si>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</si>
  <si>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</si>
  <si>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</si>
  <si>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</si>
  <si>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</si>
  <si>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</si>
  <si>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</si>
  <si>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</si>
  <si>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</si>
  <si>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</si>
  <si>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</si>
  <si>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</si>
  <si>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</si>
  <si>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</si>
  <si>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</si>
  <si>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</si>
  <si>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</si>
  <si>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</si>
  <si>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</si>
  <si>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</si>
  <si>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</si>
  <si>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</si>
  <si>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</si>
  <si>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</si>
  <si>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</si>
  <si>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</si>
  <si>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</si>
  <si>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</si>
  <si>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</si>
  <si>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</si>
  <si>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</si>
  <si>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</si>
  <si>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</si>
  <si>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</si>
  <si>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</si>
  <si>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</si>
  <si>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</si>
  <si>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</si>
  <si>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</si>
  <si>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</si>
  <si>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</si>
  <si>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</si>
  <si>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</si>
  <si>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</si>
  <si>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</si>
  <si>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</si>
  <si>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</si>
  <si>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</si>
  <si>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</si>
  <si>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</si>
  <si>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</si>
  <si>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</si>
  <si>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</si>
  <si>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</si>
  <si>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</si>
  <si>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</si>
  <si>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</si>
  <si>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</si>
  <si>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</si>
  <si>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</si>
  <si>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</si>
  <si>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</si>
  <si>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</si>
  <si>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</si>
  <si>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</si>
  <si>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</si>
  <si>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</si>
  <si>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</si>
  <si>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</si>
  <si>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</si>
  <si>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</si>
  <si>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</si>
  <si>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</si>
  <si>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</si>
  <si>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</si>
  <si>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</si>
  <si>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</si>
  <si>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</si>
  <si>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</si>
  <si>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</si>
  <si>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</si>
  <si>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</si>
  <si>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</si>
  <si>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</si>
  <si>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</si>
  <si>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</si>
  <si>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</si>
  <si>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</si>
  <si>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</si>
  <si>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</si>
  <si>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</si>
  <si>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</si>
  <si>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</si>
  <si>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</si>
  <si>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</si>
  <si>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</si>
  <si>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</si>
  <si>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</si>
  <si>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</si>
  <si>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</si>
  <si>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</si>
  <si>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</si>
  <si>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</si>
  <si>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</si>
  <si>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</si>
  <si>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</si>
  <si>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</si>
  <si>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</si>
  <si>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</si>
  <si>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</si>
  <si>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</si>
  <si>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</si>
  <si>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</si>
  <si>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</si>
  <si>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</si>
  <si>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</si>
  <si>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</si>
  <si>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</si>
  <si>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</si>
  <si>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</si>
  <si>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</si>
  <si>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</si>
  <si>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</si>
  <si>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</si>
  <si>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</si>
  <si>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</si>
  <si>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</si>
  <si>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</si>
  <si>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</si>
  <si>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</si>
  <si>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</si>
  <si>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</si>
  <si>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</si>
  <si>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</si>
  <si>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</si>
  <si>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</si>
  <si>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</si>
  <si>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</si>
  <si>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</si>
  <si>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</si>
  <si>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</si>
  <si>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</si>
  <si>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</si>
  <si>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</si>
  <si>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</si>
  <si>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</si>
  <si>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</si>
  <si>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</si>
  <si>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</si>
  <si>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</si>
  <si>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</si>
  <si>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</si>
  <si>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</si>
  <si>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</si>
  <si>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</si>
  <si>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</si>
  <si>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</si>
  <si>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</si>
  <si>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</si>
  <si>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</si>
  <si>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</si>
  <si>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</si>
  <si>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</si>
  <si>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</si>
  <si>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</si>
  <si>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</si>
  <si>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</si>
  <si>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</si>
  <si>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</si>
  <si>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</si>
  <si>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</si>
  <si>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</si>
  <si>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</si>
  <si>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</si>
  <si>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</si>
  <si>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</si>
  <si>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</si>
  <si>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</si>
  <si>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</si>
  <si>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</si>
  <si>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</si>
  <si>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</si>
  <si>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</si>
  <si>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</si>
  <si>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</si>
  <si>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</si>
  <si>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</si>
  <si>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</si>
  <si>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</si>
  <si>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</si>
  <si>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</si>
  <si>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</si>
  <si>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</si>
  <si>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</si>
  <si>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</si>
  <si>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</si>
  <si>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</si>
  <si>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</si>
  <si>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</si>
  <si>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</si>
  <si>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</si>
  <si>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</si>
  <si>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</si>
  <si>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</si>
  <si>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</si>
  <si>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</si>
  <si>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</si>
  <si>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</si>
  <si>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</si>
  <si>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</si>
  <si>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</si>
  <si>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</si>
  <si>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</si>
  <si>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</si>
  <si>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</si>
  <si>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</si>
  <si>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</si>
  <si>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</si>
  <si>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</si>
  <si>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</si>
  <si>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</si>
  <si>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</si>
  <si>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</si>
  <si>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</si>
  <si>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</si>
  <si>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</si>
  <si>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</si>
  <si>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</si>
  <si>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</si>
  <si>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</si>
  <si>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</si>
  <si>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</si>
  <si>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</si>
  <si>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</si>
  <si>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</si>
  <si>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</si>
  <si>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</si>
  <si>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</si>
  <si>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</si>
  <si>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</si>
  <si>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</si>
  <si>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</si>
  <si>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</si>
  <si>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</si>
  <si>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</si>
  <si>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</si>
  <si>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</si>
  <si>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</si>
  <si>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</si>
  <si>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</si>
  <si>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</si>
  <si>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</si>
  <si>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</si>
  <si>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</si>
  <si>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</si>
  <si>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</si>
  <si>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</si>
  <si>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</si>
  <si>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</si>
  <si>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</si>
  <si>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</si>
  <si>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</si>
  <si>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</si>
  <si>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</si>
  <si>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</si>
  <si>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</si>
  <si>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</si>
  <si>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</si>
  <si>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</si>
  <si>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</si>
  <si>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</si>
  <si>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</si>
  <si>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</si>
  <si>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</si>
  <si>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</si>
  <si>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</si>
  <si>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</si>
  <si>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</si>
  <si>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</si>
  <si>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</si>
  <si>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</si>
  <si>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</si>
  <si>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</si>
  <si>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</si>
  <si>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</si>
  <si>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</si>
  <si>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</si>
  <si>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</si>
  <si>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</si>
  <si>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</si>
  <si>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</si>
  <si>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</si>
  <si>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</si>
  <si>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</si>
  <si>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</si>
  <si>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</si>
  <si>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</si>
  <si>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</si>
  <si>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</si>
  <si>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</si>
  <si>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</si>
  <si>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</si>
  <si>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</si>
  <si>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</si>
  <si>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</si>
  <si>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</si>
  <si>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</si>
  <si>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</si>
  <si>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</si>
  <si>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</si>
  <si>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</si>
  <si>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</si>
  <si>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</si>
  <si>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</si>
  <si>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</si>
  <si>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</si>
  <si>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</si>
  <si>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</si>
  <si>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</si>
  <si>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</si>
  <si>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</si>
  <si>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</si>
  <si>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</si>
  <si>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</si>
  <si>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</si>
  <si>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</si>
  <si>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</si>
  <si>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</si>
  <si>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</si>
  <si>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</si>
  <si>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</si>
  <si>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</si>
  <si>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</si>
  <si>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</si>
  <si>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</si>
  <si>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</si>
  <si>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</si>
  <si>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</si>
  <si>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</si>
  <si>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</si>
  <si>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</si>
  <si>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</si>
  <si>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</si>
  <si>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</si>
  <si>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</si>
  <si>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</si>
  <si>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</si>
  <si>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</si>
  <si>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</si>
  <si>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</si>
  <si>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</si>
  <si>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</si>
  <si>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</si>
  <si>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</si>
  <si>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</si>
  <si>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</si>
  <si>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</si>
  <si>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</si>
  <si>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</si>
  <si>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</si>
  <si>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</si>
  <si>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</si>
  <si>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</si>
  <si>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</si>
  <si>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</si>
  <si>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</si>
  <si>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</si>
  <si>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</si>
  <si>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</si>
  <si>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</si>
  <si>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</si>
  <si>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</si>
  <si>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</si>
  <si>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</si>
  <si>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</si>
  <si>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</si>
  <si>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</si>
  <si>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</si>
  <si>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</si>
  <si>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</si>
  <si>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</si>
  <si>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</si>
  <si>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</si>
  <si>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</si>
  <si>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</si>
  <si>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</si>
  <si>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</si>
  <si>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</si>
  <si>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</si>
  <si>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</si>
  <si>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</si>
  <si>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</si>
  <si>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</si>
  <si>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</si>
  <si>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</si>
  <si>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</si>
  <si>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</si>
  <si>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</si>
  <si>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</si>
  <si>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</si>
  <si>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</si>
  <si>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</si>
  <si>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</si>
  <si>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</si>
  <si>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</si>
  <si>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</si>
  <si>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</si>
  <si>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</si>
  <si>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</si>
  <si>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</si>
  <si>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</si>
  <si>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</si>
  <si>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</si>
  <si>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</si>
  <si>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</si>
  <si>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</si>
  <si>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</si>
  <si>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</si>
  <si>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</si>
  <si>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</si>
  <si>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</si>
  <si>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</si>
  <si>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</si>
  <si>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</si>
  <si>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</si>
  <si>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</si>
  <si>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</si>
  <si>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</si>
  <si>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</si>
  <si>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</si>
  <si>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</si>
  <si>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</si>
  <si>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</si>
  <si>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</si>
  <si>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</si>
  <si>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</si>
  <si>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</si>
  <si>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</si>
  <si>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</si>
  <si>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</si>
  <si>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</si>
  <si>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</si>
  <si>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</si>
  <si>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</si>
  <si>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</si>
  <si>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</si>
  <si>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</si>
  <si>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</si>
  <si>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</si>
  <si>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</si>
  <si>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</si>
  <si>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</si>
  <si>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</si>
  <si>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</si>
  <si>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</si>
  <si>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</si>
  <si>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</si>
  <si>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</si>
  <si>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</si>
  <si>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</si>
  <si>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</si>
  <si>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</si>
  <si>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</si>
  <si>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</si>
  <si>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</si>
  <si>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</si>
  <si>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</si>
  <si>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</si>
  <si>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</si>
  <si>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</si>
  <si>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</si>
  <si>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</si>
  <si>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</si>
  <si>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</si>
  <si>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</si>
  <si>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</si>
  <si>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</si>
  <si>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</si>
  <si>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</si>
  <si>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</si>
  <si>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</si>
  <si>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</si>
  <si>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</si>
  <si>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</si>
  <si>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</si>
  <si>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</si>
  <si>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</si>
  <si>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</si>
  <si>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</si>
  <si>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</si>
  <si>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</si>
  <si>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</si>
  <si>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</si>
  <si>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</si>
  <si>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</si>
  <si>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</si>
  <si>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</si>
  <si>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</si>
  <si>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</si>
  <si>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</si>
  <si>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</si>
  <si>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</si>
  <si>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</si>
  <si>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</si>
  <si>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</si>
  <si>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</si>
  <si>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</si>
  <si>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</si>
  <si>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</si>
  <si>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</si>
  <si>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</si>
  <si>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</si>
  <si>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</si>
  <si>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</si>
  <si>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</si>
  <si>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</si>
  <si>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</si>
  <si>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</si>
  <si>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</si>
  <si>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</si>
  <si>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</si>
  <si>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</si>
  <si>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</si>
  <si>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</si>
  <si>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</si>
  <si>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</si>
  <si>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</si>
  <si>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</si>
  <si>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</si>
  <si>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</si>
  <si>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</si>
  <si>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</si>
  <si>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</si>
  <si>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</si>
  <si>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</si>
  <si>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</si>
  <si>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</si>
  <si>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</si>
  <si>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</si>
  <si>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</si>
  <si>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</si>
  <si>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</si>
  <si>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</si>
  <si>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</si>
  <si>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</si>
  <si>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</si>
  <si>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</si>
  <si>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</si>
  <si>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</si>
  <si>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</si>
  <si>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</si>
  <si>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</si>
  <si>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</si>
  <si>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</si>
  <si>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</si>
  <si>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</si>
  <si>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</si>
  <si>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</si>
  <si>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</si>
  <si>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</si>
  <si>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</si>
  <si>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</si>
  <si>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</si>
  <si>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</si>
  <si>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</si>
  <si>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</si>
  <si>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</si>
  <si>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</si>
  <si>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</si>
  <si>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</si>
  <si>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</si>
  <si>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</si>
  <si>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</si>
  <si>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</si>
  <si>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</si>
  <si>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</si>
  <si>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</si>
  <si>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</si>
  <si>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</si>
  <si>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</si>
  <si>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</si>
  <si>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</si>
  <si>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</si>
  <si>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</si>
  <si>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</si>
  <si>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</si>
  <si>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</si>
  <si>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</si>
  <si>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</si>
  <si>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</si>
  <si>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</si>
  <si>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</si>
  <si>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</si>
  <si>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</si>
  <si>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</si>
  <si>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</si>
  <si>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</si>
  <si>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</si>
  <si>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</si>
  <si>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</si>
  <si>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</si>
  <si>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</si>
  <si>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</si>
  <si>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</si>
  <si>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</si>
  <si>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</si>
  <si>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</si>
  <si>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</si>
  <si>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</si>
  <si>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</si>
  <si>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</si>
  <si>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</si>
  <si>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</si>
  <si>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</si>
  <si>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</si>
  <si>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</si>
  <si>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</si>
  <si>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</si>
  <si>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</si>
  <si>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</si>
  <si>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</si>
  <si>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</si>
  <si>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</si>
  <si>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</si>
  <si>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</si>
  <si>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</si>
  <si>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</si>
  <si>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</si>
  <si>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</si>
  <si>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</si>
  <si>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</si>
  <si>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</si>
  <si>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</si>
  <si>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</si>
  <si>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</si>
  <si>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</si>
  <si>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</si>
  <si>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</si>
  <si>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</si>
  <si>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</si>
  <si>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</si>
  <si>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</si>
  <si>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</si>
  <si>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</si>
  <si>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</si>
  <si>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</si>
  <si>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</si>
  <si>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</si>
  <si>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</si>
  <si>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</si>
  <si>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</si>
  <si>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</si>
  <si>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</si>
  <si>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</si>
  <si>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</si>
  <si>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</si>
  <si>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</si>
  <si>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</si>
  <si>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</si>
  <si>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</si>
  <si>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</si>
  <si>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</si>
  <si>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</si>
  <si>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</si>
  <si>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</si>
  <si>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</si>
  <si>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</si>
  <si>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</si>
  <si>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</si>
  <si>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</si>
  <si>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</si>
  <si>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</si>
  <si>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</si>
  <si>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</si>
  <si>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</si>
  <si>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</si>
  <si>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</si>
  <si>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</si>
  <si>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</si>
  <si>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</si>
  <si>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</si>
  <si>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</si>
  <si>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</si>
  <si>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</si>
  <si>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</si>
  <si>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</si>
  <si>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</si>
  <si>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</si>
  <si>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</si>
  <si>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</si>
  <si>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</si>
  <si>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</si>
  <si>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</si>
  <si>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</si>
  <si>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</si>
  <si>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</si>
  <si>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</si>
  <si>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</si>
  <si>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</si>
  <si>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</si>
  <si>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</si>
  <si>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</si>
  <si>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</si>
  <si>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</si>
  <si>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</si>
  <si>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</si>
  <si>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</si>
  <si>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</si>
  <si>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</si>
  <si>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</si>
  <si>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</si>
  <si>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</si>
  <si>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</si>
  <si>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</si>
  <si>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</si>
  <si>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</si>
  <si>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</si>
  <si>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</si>
  <si>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</si>
  <si>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</si>
  <si>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</si>
  <si>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</si>
  <si>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</si>
  <si>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</si>
  <si>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</si>
  <si>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</si>
  <si>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</si>
  <si>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</si>
  <si>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</si>
  <si>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</si>
  <si>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</si>
  <si>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</si>
  <si>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</si>
  <si>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</si>
  <si>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</si>
  <si>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</si>
  <si>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</si>
  <si>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</si>
  <si>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</si>
  <si>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</si>
  <si>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</si>
  <si>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</si>
  <si>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</si>
  <si>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</si>
  <si>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</si>
  <si>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</si>
  <si>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</si>
  <si>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</si>
  <si>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</si>
  <si>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</si>
  <si>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</si>
  <si>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</si>
  <si>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</si>
  <si>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</si>
  <si>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</si>
  <si>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</si>
  <si>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</si>
  <si>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</si>
  <si>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</si>
  <si>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</si>
  <si>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</si>
  <si>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</si>
  <si>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</si>
  <si>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</si>
  <si>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</si>
  <si>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</si>
  <si>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</si>
  <si>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</si>
  <si>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</si>
  <si>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</si>
  <si>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</si>
  <si>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</si>
  <si>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</si>
  <si>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</si>
  <si>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</si>
  <si>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</si>
  <si>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</si>
  <si>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</si>
  <si>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</si>
  <si>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</si>
  <si>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</si>
  <si>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</si>
  <si>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</si>
  <si>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</si>
  <si>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</si>
  <si>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</si>
  <si>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</si>
  <si>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</si>
  <si>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</si>
  <si>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</si>
  <si>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</si>
  <si>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</si>
  <si>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</si>
  <si>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</si>
  <si>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</si>
  <si>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</si>
  <si>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</si>
  <si>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</si>
  <si>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</si>
  <si>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</si>
  <si>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</si>
  <si>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</si>
  <si>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</si>
  <si>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</si>
  <si>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</si>
  <si>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</si>
  <si>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</si>
  <si>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</si>
  <si>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</si>
  <si>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</si>
  <si>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</si>
  <si>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</si>
  <si>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</si>
  <si>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</si>
  <si>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</si>
  <si>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</si>
  <si>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</si>
  <si>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</si>
  <si>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</si>
  <si>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</si>
  <si>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</si>
  <si>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</si>
  <si>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</si>
  <si>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</si>
  <si>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</si>
  <si>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</si>
  <si>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</si>
  <si>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</si>
  <si>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</si>
  <si>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</si>
  <si>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</si>
  <si>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</si>
  <si>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</si>
  <si>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</si>
  <si>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</si>
  <si>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</si>
  <si>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</si>
  <si>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</si>
  <si>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</si>
  <si>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</si>
  <si>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</si>
  <si>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</si>
  <si>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</si>
  <si>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</si>
  <si>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</si>
  <si>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</si>
  <si>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</si>
  <si>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</si>
  <si>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</si>
  <si>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</si>
  <si>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</si>
  <si>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</si>
  <si>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</si>
  <si>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</si>
  <si>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</si>
  <si>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</si>
  <si>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</si>
  <si>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</si>
  <si>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</si>
  <si>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</si>
  <si>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</si>
  <si>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</si>
  <si>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</si>
  <si>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</si>
  <si>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</si>
  <si>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</si>
  <si>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</si>
  <si>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</si>
  <si>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</si>
  <si>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</si>
  <si>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</si>
  <si>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</si>
  <si>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</si>
  <si>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</si>
  <si>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</si>
  <si>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</si>
  <si>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</si>
  <si>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</si>
  <si>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</si>
  <si>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</si>
  <si>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</si>
  <si>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</si>
  <si>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</si>
  <si>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</si>
  <si>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</si>
  <si>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</si>
  <si>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</si>
  <si>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</si>
  <si>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</si>
  <si>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</si>
  <si>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</si>
  <si>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</si>
  <si>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</si>
  <si>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</si>
  <si>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</si>
  <si>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</si>
  <si>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</si>
  <si>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</si>
  <si>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</si>
  <si>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</si>
  <si>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</si>
  <si>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</si>
  <si>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</si>
  <si>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</si>
  <si>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</si>
  <si>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</si>
  <si>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</si>
  <si>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</si>
  <si>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</si>
  <si>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</si>
  <si>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</si>
  <si>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</si>
  <si>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</si>
  <si>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</si>
  <si>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</si>
  <si>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</si>
  <si>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</si>
  <si>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</si>
  <si>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</si>
  <si>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</si>
  <si>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</si>
  <si>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</si>
  <si>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</si>
  <si>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</si>
  <si>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</si>
  <si>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</si>
  <si>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</si>
  <si>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</si>
  <si>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</si>
  <si>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</si>
  <si>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</si>
  <si>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</si>
  <si>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</si>
  <si>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</si>
  <si>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</si>
  <si>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</si>
  <si>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</si>
  <si>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</si>
  <si>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</si>
  <si>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</si>
  <si>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</si>
  <si>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</si>
  <si>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</si>
  <si>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</si>
  <si>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</si>
  <si>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</si>
  <si>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</si>
  <si>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</si>
  <si>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</si>
  <si>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</si>
  <si>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</si>
  <si>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</si>
  <si>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</si>
  <si>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</si>
  <si>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</si>
  <si>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</si>
  <si>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</si>
  <si>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</si>
  <si>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</si>
  <si>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</si>
  <si>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</si>
  <si>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</si>
  <si>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</si>
  <si>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</si>
  <si>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</si>
  <si>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</si>
  <si>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</si>
  <si>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</si>
  <si>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</si>
  <si>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</si>
  <si>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</si>
  <si>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</si>
  <si>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</si>
  <si>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</si>
  <si>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</si>
  <si>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</si>
  <si>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</si>
  <si>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</si>
  <si>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</si>
  <si>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</si>
  <si>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</si>
  <si>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</si>
  <si>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</si>
  <si>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</si>
  <si>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</si>
  <si>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</si>
  <si>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</si>
  <si>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</si>
  <si>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</si>
  <si>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</si>
  <si>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</si>
  <si>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</si>
  <si>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</si>
  <si>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</si>
  <si>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</si>
  <si>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</si>
  <si>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</si>
  <si>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</si>
  <si>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</si>
  <si>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</si>
  <si>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</si>
  <si>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</si>
  <si>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</si>
  <si>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</si>
  <si>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</si>
  <si>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</si>
  <si>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</si>
  <si>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</si>
  <si>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</si>
  <si>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</si>
  <si>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</si>
  <si>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</si>
  <si>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</si>
  <si>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</si>
  <si>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</si>
  <si>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</si>
  <si>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</si>
  <si>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</si>
  <si>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</si>
  <si>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</si>
  <si>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</si>
  <si>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</si>
  <si>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</si>
  <si>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</si>
  <si>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</si>
  <si>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</si>
  <si>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</si>
  <si>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</si>
  <si>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</si>
  <si>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</si>
  <si>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</si>
  <si>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</si>
  <si>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</si>
  <si>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</si>
  <si>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</si>
  <si>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</si>
  <si>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</si>
  <si>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</si>
  <si>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</si>
  <si>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</si>
  <si>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</si>
  <si>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</si>
  <si>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</si>
  <si>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</si>
  <si>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</si>
  <si>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</si>
  <si>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</si>
  <si>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</si>
  <si>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</si>
  <si>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</si>
  <si>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</si>
  <si>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</si>
  <si>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</si>
  <si>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</si>
  <si>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</si>
  <si>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</si>
  <si>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</si>
  <si>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</si>
  <si>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</si>
  <si>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</si>
  <si>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</si>
  <si>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</si>
  <si>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</si>
  <si>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</si>
  <si>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</si>
  <si>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</si>
  <si>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</si>
  <si>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</si>
  <si>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</si>
  <si>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</si>
  <si>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</si>
  <si>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</si>
  <si>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</si>
  <si>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</si>
  <si>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</si>
  <si>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</si>
  <si>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</si>
  <si>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</si>
  <si>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</si>
  <si>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</si>
  <si>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</si>
  <si>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</si>
  <si>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</si>
  <si>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</si>
  <si>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</si>
  <si>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</si>
  <si>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</si>
  <si>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</si>
  <si>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</si>
  <si>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</si>
  <si>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</si>
  <si>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</si>
  <si>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</si>
  <si>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</si>
  <si>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</si>
  <si>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</si>
  <si>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</si>
  <si>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</si>
  <si>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</si>
  <si>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</si>
  <si>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</si>
  <si>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</si>
  <si>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</si>
  <si>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</si>
  <si>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</si>
  <si>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</si>
  <si>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</si>
  <si>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</si>
  <si>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</si>
  <si>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</si>
  <si>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</si>
  <si>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</si>
  <si>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</si>
  <si>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</si>
  <si>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</si>
  <si>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</si>
  <si>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</si>
  <si>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</si>
  <si>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</si>
  <si>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</si>
  <si>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</si>
  <si>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</si>
  <si>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</si>
  <si>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</si>
  <si>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</si>
  <si>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</si>
  <si>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</si>
  <si>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</si>
  <si>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</si>
  <si>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</si>
  <si>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</si>
  <si>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</si>
  <si>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</si>
  <si>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</si>
  <si>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</si>
  <si>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</si>
  <si>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</si>
  <si>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</si>
  <si>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</si>
  <si>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</si>
  <si>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</si>
  <si>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</si>
  <si>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</si>
  <si>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</si>
  <si>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</si>
  <si>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</si>
  <si>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</si>
  <si>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</si>
  <si>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</si>
  <si>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</si>
  <si>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</si>
  <si>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</si>
  <si>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</si>
  <si>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</si>
  <si>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</si>
  <si>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</si>
  <si>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</si>
  <si>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</si>
  <si>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</si>
  <si>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</si>
  <si>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</si>
  <si>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</si>
  <si>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</si>
  <si>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</si>
  <si>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</si>
  <si>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</si>
  <si>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</si>
  <si>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</si>
  <si>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</si>
  <si>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</si>
  <si>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</si>
  <si>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</si>
  <si>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</si>
  <si>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</si>
  <si>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</si>
  <si>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</si>
  <si>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</si>
  <si>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</si>
  <si>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</si>
  <si>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</si>
  <si>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</si>
  <si>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</si>
  <si>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</si>
  <si>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</si>
  <si>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</si>
  <si>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</si>
  <si>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</si>
  <si>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</si>
  <si>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</si>
  <si>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</si>
  <si>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</si>
  <si>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</si>
  <si>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</si>
  <si>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</si>
  <si>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</si>
  <si>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</si>
  <si>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</si>
  <si>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</si>
  <si>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</si>
  <si>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</si>
  <si>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</si>
  <si>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</si>
  <si>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</si>
  <si>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</si>
  <si>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</si>
  <si>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</si>
  <si>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</si>
  <si>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</si>
  <si>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</si>
  <si>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</si>
  <si>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</si>
  <si>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</si>
  <si>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</si>
  <si>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</si>
  <si>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</si>
  <si>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</si>
  <si>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</si>
  <si>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</si>
  <si>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</si>
  <si>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</si>
  <si>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</si>
  <si>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</si>
  <si>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</si>
  <si>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</si>
  <si>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</si>
  <si>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</si>
  <si>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</si>
  <si>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</si>
  <si>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</si>
  <si>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</si>
  <si>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</si>
  <si>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</si>
  <si>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</si>
  <si>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</si>
  <si>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</si>
  <si>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</si>
  <si>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</si>
  <si>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</si>
  <si>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</si>
  <si>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</si>
  <si>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</si>
  <si>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</si>
  <si>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</si>
  <si>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</si>
  <si>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</si>
  <si>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</si>
  <si>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</si>
  <si>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</si>
  <si>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</si>
  <si>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</si>
  <si>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</si>
  <si>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</si>
  <si>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</si>
  <si>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</si>
  <si>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</si>
  <si>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</si>
  <si>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</si>
  <si>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</si>
  <si>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</si>
  <si>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</si>
  <si>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</si>
  <si>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</si>
  <si>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</si>
  <si>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</si>
  <si>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</si>
  <si>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</si>
  <si>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</si>
  <si>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</si>
  <si>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</si>
  <si>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</si>
  <si>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</si>
  <si>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</si>
  <si>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</si>
  <si>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</si>
  <si>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</si>
  <si>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</si>
  <si>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</si>
  <si>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</si>
  <si>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</si>
  <si>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</si>
  <si>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</si>
  <si>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</si>
  <si>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</si>
  <si>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</si>
  <si>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</si>
  <si>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</si>
  <si>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</si>
  <si>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</si>
  <si>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</si>
  <si>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</si>
  <si>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</si>
  <si>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</si>
  <si>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</si>
  <si>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</si>
  <si>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</si>
  <si>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</si>
  <si>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</si>
  <si>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</si>
  <si>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</si>
  <si>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</si>
  <si>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</si>
  <si>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</si>
  <si>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</si>
  <si>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</si>
  <si>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</si>
  <si>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</si>
  <si>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</si>
  <si>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</si>
  <si>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</si>
  <si>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</si>
  <si>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</si>
  <si>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</si>
  <si>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</si>
  <si>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</si>
  <si>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</si>
  <si>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</si>
  <si>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</si>
  <si>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</si>
  <si>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</si>
  <si>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</si>
  <si>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</si>
  <si>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</si>
  <si>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</si>
  <si>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</si>
  <si>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</si>
  <si>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</si>
  <si>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</si>
  <si>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</si>
  <si>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</si>
  <si>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</si>
  <si>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</si>
  <si>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</si>
  <si>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</si>
  <si>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</si>
  <si>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</si>
  <si>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</si>
  <si>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</si>
  <si>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</si>
  <si>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</si>
  <si>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</si>
  <si>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</si>
  <si>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</si>
  <si>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</si>
  <si>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</si>
  <si>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</si>
  <si>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</si>
  <si>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</si>
  <si>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</si>
  <si>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</si>
  <si>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</si>
  <si>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</si>
  <si>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</si>
  <si>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</si>
  <si>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</si>
  <si>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</si>
  <si>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</si>
  <si>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</si>
  <si>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</si>
  <si>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</si>
  <si>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</si>
  <si>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</si>
  <si>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</si>
  <si>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</si>
  <si>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</si>
  <si>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</si>
  <si>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</si>
  <si>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</si>
  <si>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</si>
  <si>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</si>
  <si>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</si>
  <si>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</si>
  <si>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</si>
  <si>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</si>
  <si>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</si>
  <si>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</si>
  <si>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</si>
  <si>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</si>
  <si>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</si>
  <si>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</si>
  <si>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</si>
  <si>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</si>
  <si>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</si>
  <si>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</si>
  <si>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</si>
  <si>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</si>
  <si>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</si>
  <si>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</si>
  <si>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</si>
  <si>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</si>
  <si>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</si>
  <si>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</si>
  <si>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</si>
  <si>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</si>
  <si>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</si>
  <si>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</si>
  <si>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</si>
  <si>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</si>
  <si>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</si>
  <si>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</si>
  <si>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</si>
  <si>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</si>
  <si>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</si>
  <si>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</si>
  <si>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</si>
  <si>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</si>
  <si>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</si>
  <si>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</si>
  <si>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</si>
  <si>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</si>
  <si>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</si>
  <si>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</si>
  <si>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</si>
  <si>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</si>
  <si>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</si>
  <si>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</si>
  <si>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</si>
  <si>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</si>
  <si>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</si>
  <si>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</si>
  <si>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</si>
  <si>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</si>
  <si>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</si>
  <si>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</si>
  <si>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</si>
  <si>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</si>
  <si>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</si>
  <si>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</si>
  <si>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</si>
  <si>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</si>
  <si>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</si>
  <si>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</si>
  <si>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</si>
  <si>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</si>
  <si>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</si>
  <si>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</si>
  <si>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</si>
  <si>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</si>
  <si>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</si>
  <si>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</si>
  <si>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</si>
  <si>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</si>
  <si>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</si>
  <si>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</si>
  <si>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</si>
  <si>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</si>
  <si>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</si>
  <si>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</si>
  <si>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</si>
  <si>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</si>
  <si>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</si>
  <si>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</si>
  <si>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</si>
  <si>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</si>
  <si>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</si>
  <si>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</si>
  <si>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</si>
  <si>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</si>
  <si>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</si>
  <si>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</si>
  <si>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</si>
  <si>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</si>
  <si>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</si>
  <si>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</si>
  <si>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</si>
  <si>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</si>
  <si>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</si>
  <si>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</si>
  <si>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</si>
  <si>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</si>
  <si>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</si>
  <si>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</si>
  <si>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</si>
  <si>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</si>
  <si>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</si>
  <si>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</si>
  <si>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</si>
  <si>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</si>
  <si>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</si>
  <si>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</si>
  <si>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</si>
  <si>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</si>
  <si>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</si>
  <si>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</si>
  <si>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</si>
  <si>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</si>
  <si>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</si>
  <si>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</si>
  <si>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</si>
  <si>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</si>
  <si>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</si>
  <si>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</si>
  <si>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</si>
  <si>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</si>
  <si>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</si>
  <si>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</si>
  <si>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</si>
  <si>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</si>
  <si>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</si>
  <si>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</si>
  <si>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</si>
  <si>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</si>
  <si>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</si>
  <si>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</si>
  <si>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</si>
  <si>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</si>
  <si>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</si>
  <si>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</si>
  <si>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</si>
  <si>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</si>
  <si>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</si>
  <si>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</si>
  <si>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</si>
  <si>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</si>
  <si>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</si>
  <si>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</si>
  <si>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</si>
  <si>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</si>
  <si>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</si>
  <si>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</si>
  <si>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</si>
  <si>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</si>
  <si>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</si>
  <si>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</si>
  <si>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</si>
  <si>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</si>
  <si>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</si>
  <si>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</si>
  <si>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</si>
  <si>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</si>
  <si>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</si>
  <si>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</si>
  <si>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</si>
  <si>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</si>
  <si>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</si>
  <si>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</si>
  <si>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</si>
  <si>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</si>
  <si>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</si>
  <si>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</si>
  <si>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</si>
  <si>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</si>
  <si>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</si>
  <si>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</si>
  <si>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</si>
  <si>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</si>
  <si>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</si>
  <si>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</si>
  <si>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</si>
  <si>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</si>
  <si>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</si>
  <si>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</si>
  <si>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</si>
  <si>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</si>
  <si>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</si>
  <si>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</si>
  <si>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</si>
  <si>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</si>
  <si>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</si>
  <si>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</si>
  <si>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</si>
  <si>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</si>
  <si>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</si>
  <si>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</si>
  <si>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</si>
  <si>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</si>
  <si>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</si>
  <si>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</si>
  <si>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</si>
  <si>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</si>
  <si>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</si>
  <si>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</si>
  <si>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</si>
  <si>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</si>
  <si>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</si>
  <si>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</si>
  <si>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</si>
  <si>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</si>
  <si>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</si>
  <si>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</si>
  <si>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</si>
  <si>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</si>
  <si>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</si>
  <si>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</si>
  <si>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</si>
  <si>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</si>
  <si>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</si>
  <si>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</si>
  <si>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</si>
  <si>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</si>
  <si>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</si>
  <si>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</si>
  <si>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</si>
  <si>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</si>
  <si>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</si>
  <si>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</si>
  <si>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</si>
  <si>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</si>
  <si>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</si>
  <si>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</si>
  <si>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</si>
  <si>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</si>
  <si>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</si>
  <si>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</si>
  <si>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</si>
  <si>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</si>
  <si>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</si>
  <si>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</si>
  <si>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</si>
  <si>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</si>
  <si>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</si>
  <si>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</si>
  <si>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</si>
  <si>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</si>
  <si>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</si>
  <si>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</si>
  <si>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</si>
  <si>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</si>
  <si>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</si>
  <si>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</si>
  <si>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</si>
  <si>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</si>
  <si>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</si>
  <si>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</si>
  <si>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</si>
  <si>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</si>
  <si>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</si>
  <si>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</si>
  <si>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</si>
  <si>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</si>
  <si>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</si>
  <si>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</si>
  <si>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</si>
  <si>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</si>
  <si>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</si>
  <si>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</si>
  <si>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</si>
  <si>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</si>
  <si>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</si>
  <si>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</si>
  <si>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</si>
  <si>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</si>
  <si>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</si>
  <si>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</si>
  <si>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</si>
  <si>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</si>
  <si>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</si>
  <si>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</si>
  <si>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</si>
  <si>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</si>
  <si>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</si>
  <si>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</si>
  <si>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</si>
  <si>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</si>
  <si>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</si>
  <si>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</si>
  <si>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</si>
  <si>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</si>
  <si>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</si>
  <si>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</si>
  <si>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</si>
  <si>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</si>
  <si>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</si>
  <si>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</si>
  <si>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</si>
  <si>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</si>
  <si>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</si>
  <si>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</si>
  <si>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</si>
  <si>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</si>
  <si>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</si>
  <si>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</si>
  <si>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</si>
  <si>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</si>
  <si>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</si>
  <si>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</si>
  <si>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</si>
  <si>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</si>
  <si>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</si>
  <si>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</si>
  <si>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</si>
  <si>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</si>
  <si>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</si>
  <si>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</si>
  <si>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</si>
  <si>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</si>
  <si>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</si>
  <si>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</si>
  <si>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</si>
  <si>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</si>
  <si>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</si>
  <si>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</si>
  <si>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</si>
  <si>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</si>
  <si>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</si>
  <si>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</si>
  <si>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</si>
  <si>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</si>
  <si>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</si>
  <si>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</si>
  <si>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</si>
  <si>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</si>
  <si>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</si>
  <si>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</si>
  <si>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</si>
  <si>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</si>
  <si>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</si>
  <si>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</si>
  <si>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</si>
  <si>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</si>
  <si>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</si>
  <si>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</si>
  <si>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</si>
  <si>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</si>
  <si>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</si>
  <si>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</si>
  <si>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</si>
  <si>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</si>
  <si>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</si>
  <si>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</si>
  <si>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</si>
  <si>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</si>
  <si>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</si>
  <si>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</si>
  <si>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</si>
  <si>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</si>
  <si>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</si>
  <si>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</si>
  <si>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</si>
  <si>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</si>
  <si>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</si>
  <si>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</si>
  <si>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</si>
  <si>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</si>
  <si>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</si>
  <si>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</si>
  <si>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</si>
  <si>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</si>
  <si>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</si>
  <si>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</si>
  <si>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</si>
  <si>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</si>
  <si>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</si>
  <si>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</si>
  <si>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</si>
  <si>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</si>
  <si>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</si>
  <si>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</si>
  <si>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</si>
  <si>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</si>
  <si>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</si>
  <si>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</si>
  <si>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</si>
  <si>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</si>
  <si>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</si>
  <si>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</si>
  <si>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</si>
  <si>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</si>
  <si>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</si>
  <si>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</si>
  <si>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</si>
  <si>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</si>
  <si>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</si>
  <si>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</si>
  <si>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</si>
  <si>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</si>
  <si>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</si>
  <si>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</si>
  <si>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</si>
  <si>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</si>
  <si>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</si>
  <si>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</si>
  <si>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</si>
  <si>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</si>
  <si>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</si>
  <si>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</si>
  <si>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</si>
  <si>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</si>
  <si>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</si>
  <si>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</si>
  <si>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</si>
  <si>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</si>
  <si>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</si>
  <si>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</si>
  <si>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</si>
  <si>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</si>
  <si>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</si>
  <si>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</si>
  <si>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</si>
  <si>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</si>
  <si>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</si>
  <si>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</si>
  <si>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</si>
  <si>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</si>
  <si>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</si>
  <si>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</si>
  <si>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</si>
  <si>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</si>
  <si>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</si>
  <si>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</si>
  <si>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</si>
  <si>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</si>
  <si>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</si>
  <si>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</si>
  <si>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</si>
  <si>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</si>
  <si>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</si>
  <si>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</si>
  <si>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</si>
  <si>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</si>
  <si>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</si>
  <si>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</si>
  <si>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</si>
  <si>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</si>
  <si>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</si>
  <si>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</si>
  <si>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</si>
  <si>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</si>
  <si>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</si>
  <si>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</si>
  <si>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</si>
  <si>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</si>
  <si>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</si>
  <si>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</si>
  <si>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</si>
  <si>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</si>
  <si>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</si>
  <si>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</si>
  <si>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</si>
  <si>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</si>
  <si>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</si>
  <si>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</si>
  <si>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</si>
  <si>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</si>
  <si>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</si>
  <si>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</si>
  <si>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</si>
  <si>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</si>
  <si>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</si>
  <si>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</si>
  <si>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</si>
  <si>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</si>
  <si>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</si>
  <si>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</si>
  <si>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</si>
  <si>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</si>
  <si>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</si>
  <si>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</si>
  <si>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</si>
  <si>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</si>
  <si>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</si>
  <si>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</si>
  <si>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</si>
  <si>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</si>
  <si>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</si>
  <si>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</si>
  <si>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</si>
  <si>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</si>
  <si>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</si>
  <si>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</si>
  <si>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</si>
  <si>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</si>
  <si>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</si>
  <si>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</si>
  <si>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</si>
  <si>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</si>
  <si>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</si>
  <si>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</si>
  <si>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</si>
  <si>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</si>
  <si>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</si>
  <si>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</si>
  <si>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</si>
  <si>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</si>
  <si>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</si>
  <si>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</si>
  <si>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</si>
  <si>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</si>
  <si>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</si>
  <si>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</si>
  <si>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</si>
  <si>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</si>
  <si>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</si>
  <si>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</si>
  <si>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</si>
  <si>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</si>
  <si>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</si>
  <si>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</si>
  <si>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</si>
  <si>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</si>
  <si>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</si>
  <si>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</si>
  <si>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</si>
  <si>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</si>
  <si>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</si>
  <si>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</si>
  <si>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</si>
  <si>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</si>
  <si>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</si>
  <si>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</si>
  <si>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</si>
  <si>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</si>
  <si>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</si>
  <si>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</si>
  <si>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</si>
  <si>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</si>
  <si>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</si>
  <si>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</si>
  <si>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</si>
  <si>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</si>
  <si>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</si>
  <si>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</si>
  <si>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</si>
  <si>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</si>
  <si>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</si>
  <si>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</si>
  <si>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</si>
  <si>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</si>
  <si>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</si>
  <si>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</si>
  <si>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</si>
  <si>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</si>
  <si>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</si>
  <si>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</si>
  <si>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</si>
  <si>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</si>
  <si>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</si>
  <si>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</si>
  <si>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</si>
  <si>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</si>
  <si>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</si>
  <si>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</si>
  <si>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</si>
  <si>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</si>
  <si>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</si>
  <si>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</si>
  <si>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</si>
  <si>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</si>
  <si>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</si>
  <si>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</si>
  <si>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</si>
  <si>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</si>
  <si>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</si>
  <si>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</si>
  <si>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</si>
  <si>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</si>
  <si>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</si>
  <si>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</si>
  <si>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</si>
  <si>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</si>
  <si>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</si>
  <si>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</si>
  <si>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</si>
  <si>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</si>
  <si>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</si>
  <si>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</si>
  <si>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</si>
  <si>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</si>
  <si>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</si>
  <si>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</si>
  <si>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</si>
  <si>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</si>
  <si>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</si>
  <si>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</si>
  <si>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</si>
  <si>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</si>
  <si>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</si>
  <si>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</si>
  <si>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</si>
  <si>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</si>
  <si>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</si>
  <si>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</si>
  <si>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</si>
  <si>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</si>
  <si>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</si>
  <si>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</si>
  <si>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</si>
  <si>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</si>
  <si>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</si>
  <si>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</si>
  <si>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</si>
  <si>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</si>
  <si>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</si>
  <si>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</si>
  <si>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</si>
  <si>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</si>
  <si>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</si>
  <si>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</si>
  <si>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</si>
  <si>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</si>
  <si>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</si>
  <si>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</si>
  <si>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</si>
  <si>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</si>
  <si>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</si>
  <si>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</si>
  <si>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</si>
  <si>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</si>
  <si>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</si>
  <si>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</si>
  <si>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</si>
  <si>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</si>
  <si>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</si>
  <si>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</si>
  <si>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</si>
  <si>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</si>
  <si>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</si>
  <si>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</si>
  <si>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</si>
  <si>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</si>
  <si>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</si>
  <si>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</si>
  <si>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</si>
  <si>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</si>
  <si>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</si>
  <si>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</si>
  <si>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</si>
  <si>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</si>
  <si>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</si>
  <si>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</si>
  <si>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</si>
  <si>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</si>
  <si>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</si>
  <si>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</si>
  <si>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</si>
  <si>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</si>
  <si>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</si>
  <si>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</si>
  <si>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</si>
  <si>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</si>
  <si>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</si>
  <si>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</si>
  <si>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</si>
  <si>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</si>
  <si>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</si>
  <si>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</si>
  <si>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</si>
  <si>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</si>
  <si>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</si>
  <si>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</si>
  <si>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</si>
  <si>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</si>
  <si>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</si>
  <si>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</si>
  <si>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</si>
  <si>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</si>
  <si>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</si>
  <si>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</si>
  <si>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</si>
  <si>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</si>
  <si>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</si>
  <si>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</si>
  <si>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</si>
  <si>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</si>
  <si>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</si>
  <si>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</si>
  <si>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</si>
  <si>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</si>
  <si>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</si>
  <si>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</si>
  <si>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</si>
  <si>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</si>
  <si>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</si>
  <si>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</si>
  <si>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</si>
  <si>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</si>
  <si>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</si>
  <si>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</si>
  <si>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</si>
  <si>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</si>
  <si>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</si>
  <si>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</si>
  <si>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</si>
  <si>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</si>
  <si>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</si>
  <si>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</si>
  <si>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</si>
  <si>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</si>
  <si>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</si>
  <si>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</si>
  <si>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</si>
  <si>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</si>
  <si>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</si>
  <si>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</si>
  <si>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</si>
  <si>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</si>
  <si>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</si>
  <si>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</si>
  <si>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</si>
  <si>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</si>
  <si>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</si>
  <si>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</si>
  <si>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</si>
  <si>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</si>
  <si>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</si>
  <si>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</si>
  <si>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</si>
  <si>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</si>
  <si>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</si>
  <si>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</si>
  <si>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</si>
  <si>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</si>
  <si>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</si>
  <si>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</si>
  <si>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</si>
  <si>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</si>
  <si>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</si>
  <si>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</si>
  <si>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</si>
  <si>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</si>
  <si>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</si>
  <si>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</si>
  <si>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</si>
  <si>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</si>
  <si>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</si>
  <si>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</si>
  <si>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</si>
  <si>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</si>
  <si>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</si>
  <si>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</si>
  <si>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</si>
  <si>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</si>
  <si>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</si>
  <si>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</si>
  <si>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</si>
  <si>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</si>
  <si>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</si>
  <si>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</si>
  <si>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</si>
  <si>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</si>
  <si>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</si>
  <si>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</si>
  <si>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</si>
  <si>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</si>
  <si>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</si>
  <si>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</si>
  <si>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</si>
  <si>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</si>
  <si>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</si>
  <si>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</si>
  <si>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</si>
  <si>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</si>
  <si>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</si>
  <si>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</si>
  <si>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</si>
  <si>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</si>
  <si>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</si>
  <si>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</si>
  <si>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</si>
  <si>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</si>
  <si>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</si>
  <si>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</si>
  <si>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</si>
  <si>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</si>
  <si>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</si>
  <si>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</si>
  <si>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</si>
  <si>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</si>
  <si>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</si>
  <si>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</si>
  <si>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</si>
  <si>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</si>
  <si>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</si>
  <si>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</si>
  <si>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</si>
  <si>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</si>
  <si>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</si>
  <si>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</si>
  <si>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</si>
  <si>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</si>
  <si>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</si>
  <si>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</si>
  <si>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</si>
  <si>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</si>
  <si>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</si>
  <si>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</si>
  <si>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</si>
  <si>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</si>
  <si>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</si>
  <si>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</si>
  <si>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</si>
  <si>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</si>
  <si>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</si>
  <si>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</si>
  <si>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</si>
  <si>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</si>
  <si>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</si>
  <si>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</si>
  <si>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</si>
  <si>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</si>
  <si>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</si>
  <si>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</si>
  <si>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</si>
  <si>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</si>
  <si>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</si>
  <si>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</si>
  <si>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</si>
  <si>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</si>
  <si>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</si>
  <si>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</si>
  <si>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</si>
  <si>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</si>
  <si>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</si>
  <si>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</si>
  <si>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</si>
  <si>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</si>
  <si>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</si>
  <si>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</si>
  <si>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</si>
  <si>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</si>
  <si>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</si>
  <si>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</si>
  <si>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</si>
  <si>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</si>
  <si>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</si>
  <si>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</si>
  <si>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</si>
  <si>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</si>
  <si>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</si>
  <si>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</si>
  <si>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</si>
  <si>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</si>
  <si>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</si>
  <si>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</si>
  <si>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</si>
  <si>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</si>
  <si>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</si>
  <si>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</si>
  <si>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</si>
  <si>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</si>
  <si>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</si>
  <si>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</si>
  <si>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</si>
  <si>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</si>
  <si>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</si>
  <si>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</si>
  <si>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</si>
  <si>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</si>
  <si>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</si>
  <si>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</si>
  <si>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</si>
  <si>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</si>
  <si>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</si>
  <si>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</si>
  <si>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</si>
  <si>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</si>
  <si>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</si>
  <si>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</si>
  <si>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</si>
  <si>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</si>
  <si>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</si>
  <si>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</si>
  <si>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</si>
  <si>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</si>
  <si>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</si>
  <si>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</si>
  <si>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</si>
  <si>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</si>
  <si>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</si>
  <si>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</si>
  <si>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</si>
  <si>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</si>
  <si>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</si>
  <si>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</si>
  <si>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</si>
  <si>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</si>
  <si>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</si>
  <si>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</si>
  <si>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</si>
  <si>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</si>
  <si>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</si>
  <si>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</si>
  <si>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</si>
  <si>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</si>
  <si>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</si>
  <si>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</si>
  <si>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</si>
  <si>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</si>
  <si>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</si>
  <si>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</si>
  <si>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</si>
  <si>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</si>
  <si>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</si>
  <si>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</si>
  <si>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</si>
  <si>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</si>
  <si>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</si>
  <si>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</si>
  <si>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</si>
  <si>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</si>
  <si>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</si>
  <si>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</si>
  <si>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</si>
  <si>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</si>
  <si>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</si>
  <si>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</si>
  <si>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</si>
  <si>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</si>
  <si>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</si>
  <si>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</si>
  <si>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</si>
  <si>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</si>
  <si>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</si>
  <si>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</si>
  <si>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</si>
  <si>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</si>
  <si>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</si>
  <si>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</si>
  <si>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</si>
  <si>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</si>
  <si>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</si>
  <si>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</si>
  <si>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</si>
  <si>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</si>
  <si>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</si>
  <si>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</si>
  <si>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</si>
  <si>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</si>
  <si>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</si>
  <si>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</si>
  <si>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</si>
  <si>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</si>
  <si>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</si>
  <si>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</si>
  <si>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</si>
  <si>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</si>
  <si>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</si>
  <si>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</si>
  <si>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</si>
  <si>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</si>
  <si>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</si>
  <si>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</si>
  <si>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</si>
  <si>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</si>
  <si>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</si>
  <si>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</si>
  <si>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</si>
  <si>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</si>
  <si>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</si>
  <si>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</si>
  <si>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</si>
  <si>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</si>
  <si>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</si>
  <si>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</si>
  <si>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</si>
  <si>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</si>
  <si>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</si>
  <si>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</si>
  <si>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</si>
  <si>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</si>
  <si>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</si>
  <si>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</si>
  <si>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</si>
  <si>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</si>
  <si>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</si>
  <si>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</si>
  <si>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</si>
  <si>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</si>
  <si>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</si>
  <si>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</si>
  <si>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</si>
  <si>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</si>
  <si>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</si>
  <si>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</si>
  <si>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</si>
  <si>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</si>
  <si>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</si>
  <si>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</si>
  <si>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</si>
  <si>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</si>
  <si>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</si>
  <si>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</si>
  <si>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</si>
  <si>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</si>
  <si>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</si>
  <si>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</si>
  <si>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</si>
  <si>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</si>
  <si>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</si>
  <si>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</si>
  <si>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</si>
  <si>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</si>
  <si>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</si>
  <si>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</si>
  <si>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</si>
  <si>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</si>
  <si>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</si>
  <si>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</si>
  <si>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</si>
  <si>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</si>
  <si>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</si>
  <si>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</si>
  <si>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</si>
  <si>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</si>
  <si>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</si>
  <si>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</si>
  <si>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</si>
  <si>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</si>
  <si>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</si>
  <si>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</si>
  <si>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</si>
  <si>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</si>
  <si>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</si>
  <si>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</si>
  <si>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</si>
  <si>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</si>
  <si>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</si>
  <si>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</si>
  <si>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</si>
  <si>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</si>
  <si>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</si>
  <si>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</si>
  <si>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</si>
  <si>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</si>
  <si>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</si>
  <si>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</si>
  <si>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</si>
  <si>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</si>
  <si>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</si>
  <si>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</si>
  <si>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</si>
  <si>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</si>
  <si>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</si>
  <si>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</si>
  <si>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</si>
  <si>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</si>
  <si>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</si>
  <si>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</si>
  <si>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</si>
  <si>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</si>
  <si>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</si>
  <si>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</si>
  <si>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</si>
  <si>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</si>
  <si>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</si>
  <si>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</si>
  <si>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</si>
  <si>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</si>
  <si>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</si>
  <si>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</si>
  <si>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</si>
  <si>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</si>
  <si>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</si>
  <si>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</si>
  <si>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</si>
  <si>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</si>
  <si>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</si>
  <si>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</si>
  <si>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</si>
  <si>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</si>
  <si>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</si>
  <si>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</si>
  <si>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</si>
  <si>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</si>
  <si>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</si>
  <si>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</si>
  <si>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</si>
  <si>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</si>
  <si>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</si>
  <si>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</si>
  <si>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</si>
  <si>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</si>
  <si>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</si>
  <si>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</si>
  <si>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</si>
  <si>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</si>
  <si>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</si>
  <si>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</si>
  <si>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</si>
  <si>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</si>
  <si>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</si>
  <si>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</si>
  <si>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</si>
  <si>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</si>
  <si>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</si>
  <si>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</si>
  <si>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</si>
  <si>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</si>
  <si>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</si>
  <si>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</si>
  <si>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</si>
  <si>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</si>
  <si>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</si>
  <si>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</si>
  <si>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</si>
  <si>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</si>
  <si>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</si>
  <si>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</si>
  <si>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</si>
  <si>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</si>
  <si>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</si>
  <si>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</si>
  <si>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</si>
  <si>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</si>
  <si>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</si>
  <si>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</si>
  <si>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</si>
  <si>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</si>
  <si>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</si>
  <si>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</si>
  <si>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</si>
  <si>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</si>
  <si>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</si>
  <si>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</si>
  <si>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</si>
  <si>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</si>
  <si>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</si>
  <si>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</si>
  <si>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</si>
  <si>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</si>
  <si>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</si>
  <si>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</si>
  <si>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</si>
  <si>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</si>
  <si>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</si>
  <si>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</si>
  <si>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</si>
  <si>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</si>
  <si>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</si>
  <si>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</si>
  <si>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</si>
  <si>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</si>
  <si>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</si>
  <si>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</si>
  <si>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</si>
  <si>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</si>
  <si>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</si>
  <si>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</si>
  <si>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</si>
  <si>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</si>
  <si>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</si>
  <si>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</si>
  <si>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</si>
  <si>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</si>
  <si>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</si>
  <si>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</si>
  <si>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</si>
  <si>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</si>
  <si>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</si>
  <si>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</si>
  <si>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</si>
  <si>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</si>
  <si>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</si>
  <si>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</si>
  <si>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</si>
  <si>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</si>
  <si>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</si>
  <si>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</si>
  <si>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</si>
  <si>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</si>
  <si>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</si>
  <si>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</si>
  <si>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</si>
  <si>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</si>
  <si>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</si>
  <si>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</si>
  <si>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</si>
  <si>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</si>
  <si>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</si>
  <si>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</si>
  <si>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</si>
  <si>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</si>
  <si>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</si>
  <si>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</si>
  <si>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</si>
  <si>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</si>
  <si>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</si>
  <si>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</si>
  <si>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</si>
  <si>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</si>
  <si>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</si>
  <si>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</si>
  <si>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</si>
  <si>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</si>
  <si>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</si>
  <si>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</si>
  <si>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</si>
  <si>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</si>
  <si>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</si>
  <si>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</si>
  <si>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</si>
  <si>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</si>
  <si>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</si>
  <si>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</si>
  <si>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</si>
  <si>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</si>
  <si>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</si>
  <si>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</si>
  <si>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</si>
  <si>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</si>
  <si>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</si>
  <si>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</si>
  <si>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</si>
  <si>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</si>
  <si>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</si>
  <si>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</si>
  <si>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</si>
  <si>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</si>
  <si>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</si>
  <si>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</si>
  <si>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</si>
  <si>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</si>
  <si>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</si>
  <si>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</si>
  <si>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</si>
  <si>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</si>
  <si>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</si>
  <si>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</si>
  <si>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</si>
  <si>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</si>
  <si>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</si>
  <si>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</si>
  <si>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</si>
  <si>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</si>
  <si>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</si>
  <si>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</si>
  <si>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</si>
  <si>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</si>
  <si>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</si>
  <si>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</si>
  <si>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</si>
  <si>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</si>
  <si>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</si>
  <si>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</si>
  <si>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</si>
  <si>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</si>
  <si>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</si>
  <si>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</si>
  <si>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</si>
  <si>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</si>
  <si>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</si>
  <si>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</si>
  <si>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</si>
  <si>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</si>
  <si>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</si>
  <si>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</si>
  <si>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</si>
  <si>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</si>
  <si>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</si>
  <si>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</si>
  <si>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</si>
  <si>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</si>
  <si>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</si>
  <si>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</si>
  <si>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</si>
  <si>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</si>
  <si>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</si>
  <si>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</si>
  <si>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</si>
  <si>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</si>
  <si>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</si>
  <si>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</si>
  <si>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</si>
  <si>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</si>
  <si>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</si>
  <si>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</si>
  <si>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</si>
  <si>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</si>
  <si>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</si>
  <si>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</si>
  <si>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</si>
  <si>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</si>
  <si>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</si>
  <si>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</si>
  <si>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</si>
  <si>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</si>
  <si>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</si>
  <si>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</si>
  <si>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</si>
  <si>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</si>
  <si>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</si>
  <si>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</si>
  <si>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</si>
  <si>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</si>
  <si>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</si>
  <si>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</si>
  <si>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</si>
  <si>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</si>
  <si>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</si>
  <si>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</si>
  <si>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</si>
  <si>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</si>
  <si>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</si>
  <si>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</si>
  <si>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</si>
  <si>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</si>
  <si>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</si>
  <si>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</si>
  <si>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</si>
  <si>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</si>
  <si>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</si>
  <si>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</si>
  <si>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</si>
  <si>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</si>
  <si>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</si>
  <si>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</si>
  <si>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</si>
  <si>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</si>
  <si>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</si>
  <si>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</si>
  <si>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</si>
  <si>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</si>
  <si>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</si>
  <si>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</si>
  <si>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</si>
  <si>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</si>
  <si>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</si>
  <si>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</si>
  <si>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</si>
  <si>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</si>
  <si>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</si>
  <si>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</si>
  <si>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</si>
  <si>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</si>
  <si>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</si>
  <si>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</si>
  <si>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</si>
  <si>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</si>
  <si>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</si>
  <si>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</si>
  <si>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</si>
  <si>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</si>
  <si>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</si>
  <si>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</si>
  <si>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</si>
  <si>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</si>
  <si>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</si>
  <si>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</si>
  <si>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</si>
  <si>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</si>
  <si>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</si>
  <si>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</si>
  <si>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</si>
  <si>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</si>
  <si>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</si>
  <si>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</si>
  <si>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</si>
  <si>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</si>
  <si>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</si>
  <si>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</si>
  <si>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</si>
  <si>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</si>
  <si>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</si>
  <si>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</si>
  <si>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</si>
  <si>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</si>
  <si>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</si>
  <si>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</si>
  <si>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</si>
  <si>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</si>
  <si>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</si>
  <si>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</si>
  <si>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</si>
  <si>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</si>
  <si>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</si>
  <si>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</si>
  <si>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</si>
  <si>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</si>
  <si>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</si>
  <si>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</si>
  <si>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</si>
  <si>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</si>
  <si>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</si>
  <si>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</si>
  <si>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</si>
  <si>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</si>
  <si>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</si>
  <si>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</si>
  <si>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</si>
  <si>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</si>
  <si>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</si>
  <si>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</si>
  <si>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</si>
  <si>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</si>
  <si>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</si>
  <si>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</si>
  <si>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</si>
  <si>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</si>
  <si>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</si>
  <si>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</si>
  <si>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</si>
  <si>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</si>
  <si>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</si>
  <si>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</si>
  <si>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</si>
  <si>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</si>
  <si>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</si>
  <si>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</si>
  <si>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</si>
  <si>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</si>
  <si>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</si>
  <si>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</si>
  <si>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</si>
  <si>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</si>
  <si>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</si>
  <si>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</si>
  <si>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</si>
  <si>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</si>
  <si>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</si>
  <si>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</si>
  <si>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</si>
  <si>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</si>
  <si>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</si>
  <si>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</si>
  <si>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</si>
  <si>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</si>
  <si>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</si>
  <si>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</si>
  <si>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</si>
  <si>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</si>
  <si>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</si>
  <si>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</si>
  <si>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</si>
  <si>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</si>
  <si>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</si>
  <si>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</si>
  <si>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</si>
  <si>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</si>
  <si>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</si>
  <si>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</si>
  <si>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</si>
  <si>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</si>
  <si>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</si>
  <si>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</si>
  <si>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</si>
  <si>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</si>
  <si>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</si>
  <si>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</si>
  <si>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</si>
  <si>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</si>
  <si>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</si>
  <si>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</si>
  <si>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</si>
  <si>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</si>
  <si>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</si>
  <si>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</si>
  <si>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</si>
  <si>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</si>
  <si>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</si>
  <si>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</si>
  <si>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</si>
  <si>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</si>
  <si>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</si>
  <si>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</si>
  <si>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</si>
  <si>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</si>
  <si>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</si>
  <si>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</si>
  <si>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</si>
  <si>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</si>
  <si>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</si>
  <si>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</si>
  <si>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</si>
  <si>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</si>
  <si>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</si>
  <si>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</si>
  <si>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</si>
  <si>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</si>
  <si>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</si>
  <si>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</si>
  <si>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</si>
  <si>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</si>
  <si>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</si>
  <si>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</si>
  <si>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</si>
  <si>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</si>
  <si>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</si>
  <si>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</si>
  <si>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</si>
  <si>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</si>
  <si>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</si>
  <si>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</si>
  <si>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</si>
  <si>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</si>
  <si>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</si>
  <si>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</si>
  <si>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</si>
  <si>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</si>
  <si>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</si>
  <si>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</si>
  <si>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</si>
  <si>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</si>
  <si>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</si>
  <si>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</si>
  <si>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</si>
  <si>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</si>
  <si>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</si>
  <si>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</si>
  <si>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</si>
  <si>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</si>
  <si>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</si>
  <si>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</si>
  <si>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</si>
  <si>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</si>
  <si>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</si>
  <si>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</si>
  <si>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</si>
  <si>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</si>
  <si>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</si>
  <si>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</si>
  <si>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</si>
  <si>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</si>
  <si>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</si>
  <si>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</si>
  <si>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</si>
  <si>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</si>
  <si>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</si>
  <si>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</si>
  <si>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</si>
  <si>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</si>
  <si>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</si>
  <si>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</si>
  <si>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</si>
  <si>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</si>
  <si>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</si>
  <si>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</si>
  <si>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</si>
  <si>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</si>
  <si>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</si>
  <si>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</si>
  <si>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</si>
  <si>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</si>
  <si>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</si>
  <si>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</si>
  <si>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</si>
  <si>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</si>
  <si>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</si>
  <si>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</si>
  <si>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</si>
  <si>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</si>
  <si>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</si>
  <si>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</si>
  <si>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</si>
  <si>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</si>
  <si>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</si>
  <si>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</si>
  <si>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</si>
  <si>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</si>
  <si>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</si>
  <si>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</si>
  <si>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</si>
  <si>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</si>
  <si>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</si>
  <si>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</si>
  <si>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</si>
  <si>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</si>
  <si>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</si>
  <si>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</si>
  <si>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</si>
  <si>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</si>
  <si>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</si>
  <si>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</si>
  <si>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</si>
  <si>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</si>
  <si>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</si>
  <si>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</si>
  <si>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</si>
  <si>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</si>
  <si>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</si>
  <si>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</si>
  <si>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</si>
  <si>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</si>
  <si>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</si>
  <si>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</si>
  <si>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</si>
  <si>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</si>
  <si>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</si>
  <si>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</si>
  <si>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</si>
  <si>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</si>
  <si>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</si>
  <si>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</si>
  <si>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</si>
  <si>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</si>
  <si>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</si>
  <si>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</si>
  <si>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</si>
  <si>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</si>
  <si>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</si>
  <si>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</si>
  <si>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</si>
  <si>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</si>
  <si>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</si>
  <si>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</si>
  <si>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</si>
  <si>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</si>
  <si>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</si>
  <si>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</si>
  <si>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</si>
  <si>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</si>
  <si>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</si>
  <si>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</si>
  <si>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</si>
  <si>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</si>
  <si>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</si>
  <si>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</si>
  <si>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</si>
  <si>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</si>
  <si>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</si>
  <si>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</si>
  <si>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</si>
  <si>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</si>
  <si>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</si>
  <si>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</si>
  <si>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</si>
  <si>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</si>
  <si>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</si>
  <si>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</si>
  <si>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</si>
  <si>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</si>
  <si>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</si>
  <si>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</si>
  <si>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</si>
  <si>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</si>
  <si>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</si>
  <si>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</si>
  <si>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</si>
  <si>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</si>
  <si>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</si>
  <si>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</si>
  <si>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</si>
  <si>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</si>
  <si>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</si>
  <si>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</si>
  <si>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</si>
  <si>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</si>
  <si>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</si>
  <si>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</si>
  <si>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</si>
  <si>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</si>
  <si>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</si>
  <si>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</si>
  <si>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</si>
  <si>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</si>
  <si>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</si>
  <si>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</si>
  <si>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</si>
  <si>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</si>
  <si>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</si>
  <si>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</si>
  <si>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</si>
  <si>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</si>
  <si>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</si>
  <si>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</si>
  <si>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</si>
  <si>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</si>
  <si>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</si>
  <si>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</si>
  <si>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</si>
  <si>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</si>
  <si>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</si>
  <si>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</si>
  <si>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</si>
  <si>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</si>
  <si>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</si>
  <si>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</si>
  <si>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</si>
  <si>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</si>
  <si>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</si>
  <si>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</si>
  <si>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</si>
  <si>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</si>
  <si>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</si>
  <si>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</si>
  <si>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</si>
  <si>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</si>
  <si>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</si>
  <si>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</si>
  <si>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</si>
  <si>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</si>
  <si>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</si>
  <si>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</si>
  <si>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</si>
  <si>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</si>
  <si>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</si>
  <si>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</si>
  <si>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</si>
  <si>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</si>
  <si>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</si>
  <si>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</si>
  <si>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</si>
  <si>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</si>
  <si>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</si>
  <si>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</si>
  <si>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</si>
  <si>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</si>
  <si>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</si>
  <si>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</si>
  <si>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</si>
  <si>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</si>
  <si>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</si>
  <si>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</si>
  <si>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</si>
  <si>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</si>
  <si>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</si>
  <si>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</si>
  <si>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</si>
  <si>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</si>
  <si>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</si>
  <si>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</si>
  <si>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</si>
  <si>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</si>
  <si>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</si>
  <si>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</si>
  <si>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</si>
  <si>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</si>
  <si>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</si>
  <si>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</si>
  <si>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</si>
  <si>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</si>
  <si>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</si>
  <si>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</si>
  <si>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</si>
  <si>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</si>
  <si>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</si>
  <si>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</si>
  <si>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</si>
  <si>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</si>
  <si>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</si>
  <si>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</si>
  <si>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</si>
  <si>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</si>
  <si>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</si>
  <si>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</si>
  <si>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</si>
  <si>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</si>
  <si>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</si>
  <si>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</si>
  <si>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</si>
  <si>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</si>
  <si>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</si>
  <si>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</si>
  <si>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</si>
  <si>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</si>
  <si>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</si>
  <si>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</si>
  <si>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</si>
  <si>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</si>
  <si>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</si>
  <si>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</si>
  <si>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</si>
  <si>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</si>
  <si>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</si>
  <si>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</si>
  <si>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</si>
  <si>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</si>
  <si>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</si>
  <si>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</si>
  <si>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</si>
  <si>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</si>
  <si>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</si>
  <si>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</si>
  <si>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</si>
  <si>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</si>
  <si>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</si>
  <si>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</si>
  <si>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</si>
  <si>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</si>
  <si>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</si>
  <si>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</si>
  <si>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</si>
  <si>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</si>
  <si>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</si>
  <si>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</si>
  <si>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</si>
  <si>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</si>
  <si>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</si>
  <si>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</si>
  <si>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</si>
  <si>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</si>
  <si>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</si>
  <si>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</si>
  <si>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</si>
  <si>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</si>
  <si>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</si>
  <si>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</si>
  <si>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</si>
  <si>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</si>
  <si>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</si>
  <si>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</si>
  <si>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</si>
  <si>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</si>
  <si>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</si>
  <si>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</si>
  <si>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</si>
  <si>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</si>
  <si>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</si>
  <si>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</si>
  <si>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</si>
  <si>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</si>
  <si>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</si>
  <si>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</si>
  <si>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</si>
  <si>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</si>
  <si>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</si>
  <si>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</si>
  <si>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</si>
  <si>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</si>
  <si>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</si>
  <si>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</si>
  <si>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</si>
  <si>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</si>
  <si>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</si>
  <si>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</si>
  <si>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</si>
  <si>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</si>
  <si>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</si>
  <si>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</si>
  <si>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</si>
  <si>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</si>
  <si>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</si>
  <si>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</si>
  <si>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</si>
  <si>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</si>
  <si>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</si>
  <si>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</si>
  <si>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</si>
  <si>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</si>
  <si>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</si>
  <si>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</si>
  <si>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</si>
  <si>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</si>
  <si>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</si>
  <si>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</si>
  <si>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</si>
  <si>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</si>
  <si>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</si>
  <si>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</si>
  <si>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</si>
  <si>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</si>
  <si>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</si>
  <si>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</si>
  <si>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</si>
  <si>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</si>
  <si>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</si>
  <si>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</si>
  <si>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</si>
  <si>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</si>
  <si>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</si>
  <si>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</si>
  <si>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</si>
  <si>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</si>
  <si>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</si>
  <si>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</si>
  <si>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</si>
  <si>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</si>
  <si>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</si>
  <si>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</si>
  <si>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</si>
  <si>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</si>
  <si>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</si>
  <si>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</si>
  <si>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</si>
  <si>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</si>
  <si>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</si>
  <si>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</si>
  <si>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</si>
  <si>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</si>
  <si>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</si>
  <si>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</si>
  <si>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</si>
  <si>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</si>
  <si>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</si>
  <si>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</si>
  <si>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</si>
  <si>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</si>
  <si>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</si>
  <si>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</si>
  <si>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</si>
  <si>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</si>
  <si>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</si>
  <si>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</si>
  <si>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</si>
  <si>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</si>
  <si>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</si>
  <si>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</si>
  <si>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</si>
  <si>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</si>
  <si>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</si>
  <si>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</si>
  <si>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</si>
  <si>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</si>
  <si>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</si>
  <si>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</si>
  <si>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</si>
  <si>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</si>
  <si>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</si>
  <si>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</si>
  <si>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</si>
  <si>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</si>
  <si>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</si>
  <si>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</si>
  <si>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</si>
  <si>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</si>
  <si>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</si>
  <si>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</si>
  <si>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</si>
  <si>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</si>
  <si>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</si>
  <si>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</si>
  <si>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</si>
  <si>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</si>
  <si>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</si>
  <si>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</si>
  <si>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</si>
  <si>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</si>
  <si>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</si>
  <si>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</si>
  <si>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</si>
  <si>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</si>
  <si>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</si>
  <si>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</si>
  <si>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</si>
  <si>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</si>
  <si>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</si>
  <si>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</si>
  <si>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</si>
  <si>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</si>
  <si>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</si>
  <si>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</si>
  <si>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</si>
  <si>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</si>
  <si>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</si>
  <si>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</si>
  <si>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</si>
  <si>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</si>
  <si>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</si>
  <si>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</si>
  <si>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</si>
  <si>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</si>
  <si>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</si>
  <si>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</si>
  <si>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</si>
  <si>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</si>
  <si>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</si>
  <si>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</si>
  <si>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</si>
  <si>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</si>
  <si>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</si>
  <si>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</si>
  <si>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</si>
  <si>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</si>
  <si>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</si>
  <si>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</si>
  <si>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</si>
  <si>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</si>
  <si>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</si>
  <si>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</si>
  <si>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</si>
  <si>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</si>
  <si>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</si>
  <si>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</si>
  <si>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</si>
  <si>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</si>
  <si>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</si>
  <si>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</si>
  <si>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</si>
  <si>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</si>
  <si>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</si>
  <si>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</si>
  <si>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</si>
  <si>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</si>
  <si>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</si>
  <si>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</si>
  <si>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</si>
  <si>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</si>
  <si>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</si>
  <si>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</si>
  <si>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</si>
  <si>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</si>
  <si>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</si>
  <si>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</si>
  <si>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</si>
  <si>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</si>
  <si>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</si>
  <si>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</si>
  <si>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</si>
  <si>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</si>
  <si>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</si>
  <si>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</si>
  <si>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</si>
  <si>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</si>
  <si>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</si>
  <si>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</si>
  <si>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</si>
  <si>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</si>
  <si>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</si>
  <si>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</si>
  <si>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</si>
  <si>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</si>
  <si>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</si>
  <si>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</si>
  <si>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</si>
  <si>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</si>
  <si>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</si>
  <si>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</si>
  <si>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</si>
  <si>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</si>
  <si>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</si>
  <si>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</si>
  <si>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</si>
  <si>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</si>
  <si>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</si>
  <si>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</si>
  <si>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</si>
  <si>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</si>
  <si>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</si>
  <si>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</si>
  <si>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</si>
  <si>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</si>
  <si>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</si>
  <si>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</si>
  <si>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</si>
  <si>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</si>
  <si>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</si>
  <si>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</si>
  <si>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</si>
  <si>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</si>
  <si>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</si>
  <si>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</si>
  <si>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</si>
  <si>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</si>
  <si>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</si>
  <si>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</si>
  <si>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</si>
  <si>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</si>
  <si>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</si>
  <si>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</si>
  <si>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</si>
  <si>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</si>
  <si>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</si>
  <si>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</si>
  <si>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</si>
  <si>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</si>
  <si>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</si>
  <si>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</si>
  <si>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</si>
  <si>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</si>
  <si>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</si>
  <si>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</si>
  <si>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</si>
  <si>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</si>
  <si>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</si>
  <si>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</si>
  <si>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</si>
  <si>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</si>
  <si>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</si>
  <si>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</si>
  <si>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</si>
  <si>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</si>
  <si>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</si>
  <si>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</si>
  <si>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</si>
  <si>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</si>
  <si>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</si>
  <si>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</si>
  <si>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</si>
  <si>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</si>
  <si>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</si>
  <si>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</si>
  <si>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</si>
  <si>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</si>
  <si>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</si>
  <si>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</si>
  <si>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</si>
  <si>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</si>
  <si>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</si>
  <si>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</si>
  <si>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</si>
  <si>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</si>
  <si>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</si>
  <si>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</si>
  <si>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</si>
  <si>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</si>
  <si>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</si>
  <si>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</si>
  <si>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</si>
  <si>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</si>
  <si>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</si>
  <si>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</si>
  <si>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</si>
  <si>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</si>
  <si>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</si>
  <si>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</si>
  <si>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</si>
  <si>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</si>
  <si>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</si>
  <si>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</si>
  <si>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</si>
  <si>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</si>
  <si>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</si>
  <si>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</si>
  <si>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</si>
  <si>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</si>
  <si>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</si>
  <si>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</si>
  <si>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</si>
  <si>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</si>
  <si>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</si>
  <si>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</si>
  <si>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</si>
  <si>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</si>
  <si>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</si>
  <si>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</si>
  <si>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</si>
  <si>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</si>
  <si>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</si>
  <si>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</si>
  <si>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</si>
  <si>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</si>
  <si>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</si>
  <si>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</si>
  <si>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</si>
  <si>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</si>
  <si>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</si>
  <si>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</si>
  <si>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</si>
  <si>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</si>
  <si>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</si>
  <si>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</si>
  <si>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</si>
  <si>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</si>
  <si>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</si>
  <si>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</si>
  <si>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</si>
  <si>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</si>
  <si>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</si>
  <si>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</si>
  <si>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</si>
  <si>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</si>
  <si>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</si>
  <si>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</si>
  <si>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</si>
  <si>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</si>
  <si>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</si>
  <si>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</si>
  <si>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</si>
  <si>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</si>
  <si>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</si>
  <si>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</si>
  <si>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</si>
  <si>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</si>
  <si>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</si>
  <si>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</si>
  <si>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</si>
  <si>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</si>
  <si>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</si>
  <si>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</si>
  <si>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</si>
  <si>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</si>
  <si>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</si>
  <si>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</si>
  <si>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</si>
  <si>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</si>
  <si>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</si>
  <si>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</si>
  <si>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</si>
  <si>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</si>
  <si>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</si>
  <si>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</si>
  <si>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</si>
  <si>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</si>
  <si>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</si>
  <si>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</si>
  <si>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</si>
  <si>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</si>
  <si>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</si>
  <si>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</si>
  <si>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</si>
  <si>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</si>
  <si>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</si>
  <si>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</si>
  <si>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</si>
  <si>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</si>
  <si>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</si>
  <si>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</si>
  <si>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</si>
  <si>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</si>
  <si>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</si>
  <si>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</si>
  <si>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</si>
  <si>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</si>
  <si>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</si>
  <si>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</si>
  <si>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</si>
  <si>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</si>
  <si>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</si>
  <si>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</si>
  <si>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</si>
  <si>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</si>
  <si>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</si>
  <si>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</si>
  <si>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</si>
  <si>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</si>
  <si>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</si>
  <si>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</si>
  <si>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</si>
  <si>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</si>
  <si>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</si>
  <si>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</si>
  <si>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</si>
  <si>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</si>
  <si>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</si>
  <si>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</si>
  <si>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</si>
  <si>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</si>
  <si>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</si>
  <si>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</si>
  <si>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</si>
  <si>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</si>
  <si>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</si>
  <si>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</si>
  <si>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</si>
  <si>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</si>
  <si>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</si>
  <si>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</si>
  <si>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</si>
  <si>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</si>
  <si>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</si>
  <si>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</si>
  <si>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</si>
  <si>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</si>
  <si>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</si>
  <si>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</si>
  <si>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</si>
  <si>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</si>
  <si>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</si>
  <si>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</si>
  <si>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</si>
  <si>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</si>
  <si>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</si>
  <si>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</si>
  <si>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</si>
  <si>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</si>
  <si>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</si>
  <si>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</si>
  <si>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</si>
  <si>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</si>
  <si>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</si>
  <si>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</si>
  <si>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</si>
  <si>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</si>
  <si>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</si>
  <si>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</si>
  <si>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</si>
  <si>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</si>
  <si>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</si>
  <si>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</si>
  <si>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</si>
  <si>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</si>
  <si>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</si>
  <si>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</si>
  <si>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</si>
  <si>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</si>
  <si>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</si>
  <si>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</si>
  <si>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</si>
  <si>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</si>
  <si>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</si>
  <si>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</si>
  <si>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</si>
  <si>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</si>
  <si>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</si>
  <si>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</si>
  <si>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</si>
  <si>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</si>
  <si>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</si>
  <si>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</si>
  <si>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</si>
  <si>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</si>
  <si>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</si>
  <si>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</si>
  <si>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</si>
  <si>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</si>
  <si>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</si>
  <si>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</si>
  <si>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</si>
  <si>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</si>
  <si>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</si>
  <si>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</si>
  <si>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</si>
  <si>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</si>
  <si>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</si>
  <si>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</si>
  <si>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</si>
  <si>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</si>
  <si>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</si>
  <si>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</si>
  <si>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</si>
  <si>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</si>
  <si>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</si>
  <si>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</si>
  <si>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</si>
  <si>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</si>
  <si>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</si>
  <si>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</si>
  <si>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</si>
  <si>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</si>
  <si>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</si>
  <si>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</si>
  <si>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</si>
  <si>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</si>
  <si>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</si>
  <si>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</si>
  <si>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</si>
  <si>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</si>
  <si>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</si>
  <si>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</si>
  <si>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</si>
  <si>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</si>
  <si>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</si>
  <si>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</si>
  <si>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</si>
  <si>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</si>
  <si>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</si>
  <si>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</si>
  <si>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</si>
  <si>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</si>
  <si>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</si>
  <si>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</si>
  <si>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</si>
  <si>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</si>
  <si>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</si>
  <si>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</si>
  <si>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</si>
  <si>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</si>
  <si>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</si>
  <si>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</si>
  <si>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</si>
  <si>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</si>
  <si>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</si>
  <si>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</si>
  <si>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</si>
  <si>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</si>
  <si>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</si>
  <si>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</si>
  <si>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</si>
  <si>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</si>
  <si>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</si>
  <si>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</si>
  <si>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</si>
  <si>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</si>
  <si>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</si>
  <si>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</si>
  <si>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</si>
  <si>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</si>
  <si>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</si>
  <si>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</si>
  <si>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</si>
  <si>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</si>
  <si>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</si>
  <si>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</si>
  <si>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</si>
  <si>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</si>
  <si>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</si>
  <si>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</si>
  <si>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</si>
  <si>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</si>
  <si>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</si>
  <si>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</si>
  <si>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</si>
  <si>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</si>
  <si>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</si>
  <si>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</si>
  <si>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</si>
  <si>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</si>
  <si>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</si>
  <si>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</si>
  <si>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</si>
  <si>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</si>
  <si>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</si>
  <si>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</si>
  <si>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</si>
  <si>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</si>
  <si>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</si>
  <si>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</si>
  <si>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</si>
  <si>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</si>
  <si>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</si>
  <si>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</si>
  <si>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</si>
  <si>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</si>
  <si>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</si>
  <si>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</si>
  <si>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</si>
  <si>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</si>
  <si>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</si>
  <si>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</si>
  <si>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</si>
  <si>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</si>
  <si>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</si>
  <si>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</si>
  <si>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</si>
  <si>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</si>
  <si>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</si>
  <si>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</si>
  <si>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</si>
  <si>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</si>
  <si>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</si>
  <si>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</si>
  <si>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</si>
  <si>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</si>
  <si>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</si>
  <si>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</si>
  <si>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</si>
  <si>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</si>
  <si>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</si>
  <si>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</si>
  <si>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</si>
  <si>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</si>
  <si>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</si>
  <si>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</si>
  <si>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</si>
  <si>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</si>
  <si>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</si>
  <si>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</si>
  <si>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</si>
  <si>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</si>
  <si>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</si>
  <si>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</si>
  <si>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</si>
  <si>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</si>
  <si>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</si>
  <si>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</si>
  <si>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</si>
  <si>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</si>
  <si>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</si>
  <si>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</si>
  <si>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</si>
  <si>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</si>
  <si>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</si>
  <si>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</si>
  <si>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</si>
  <si>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</si>
  <si>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</si>
  <si>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</si>
  <si>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</si>
  <si>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</si>
  <si>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</si>
  <si>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</si>
  <si>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</si>
  <si>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</si>
  <si>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</si>
  <si>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</si>
  <si>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</si>
  <si>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</si>
  <si>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</si>
  <si>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</si>
  <si>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</si>
  <si>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</si>
  <si>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</si>
  <si>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</si>
  <si>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</si>
  <si>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</si>
  <si>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</si>
  <si>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</si>
  <si>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</si>
  <si>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</si>
  <si>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</si>
  <si>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</si>
  <si>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</si>
  <si>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</si>
  <si>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</si>
  <si>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</si>
  <si>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</si>
  <si>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</si>
  <si>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</si>
  <si>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</si>
  <si>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</si>
  <si>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</si>
  <si>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</si>
  <si>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</si>
  <si>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</si>
  <si>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</si>
  <si>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</si>
  <si>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</si>
  <si>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</si>
  <si>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</si>
  <si>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</si>
  <si>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</si>
  <si>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</si>
  <si>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</si>
  <si>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</si>
  <si>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</si>
  <si>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</si>
  <si>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</si>
  <si>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</si>
  <si>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</si>
  <si>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</si>
  <si>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</si>
  <si>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</si>
  <si>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</si>
  <si>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</si>
  <si>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</si>
  <si>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</si>
  <si>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</si>
  <si>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</si>
  <si>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</si>
  <si>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</si>
  <si>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</si>
  <si>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</si>
  <si>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</si>
  <si>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</si>
  <si>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</si>
  <si>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</si>
  <si>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</si>
  <si>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</si>
  <si>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</si>
  <si>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</si>
  <si>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</si>
  <si>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</si>
  <si>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</si>
  <si>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</si>
  <si>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</si>
  <si>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</si>
  <si>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</si>
  <si>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</si>
  <si>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</si>
  <si>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</si>
  <si>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</si>
  <si>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</si>
  <si>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</si>
  <si>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</si>
  <si>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</si>
  <si>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</si>
  <si>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</si>
  <si>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</si>
  <si>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</si>
  <si>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</si>
  <si>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</si>
  <si>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</si>
  <si>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</si>
  <si>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</si>
  <si>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</si>
  <si>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</si>
  <si>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</si>
  <si>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</si>
  <si>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</si>
  <si>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</si>
  <si>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</si>
  <si>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</si>
  <si>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</si>
  <si>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</si>
  <si>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</si>
  <si>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</si>
  <si>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</si>
  <si>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</si>
  <si>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</si>
  <si>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</si>
  <si>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</si>
  <si>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</si>
  <si>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</si>
  <si>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</si>
  <si>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</si>
  <si>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</si>
  <si>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</si>
  <si>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</si>
  <si>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</si>
  <si>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</si>
  <si>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</si>
  <si>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</si>
  <si>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</si>
  <si>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</si>
  <si>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</si>
  <si>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</si>
  <si>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</si>
  <si>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</si>
  <si>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</si>
  <si>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</si>
  <si>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</si>
  <si>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</si>
  <si>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</si>
  <si>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</si>
  <si>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</si>
  <si>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</si>
  <si>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</si>
  <si>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</si>
  <si>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</si>
  <si>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</si>
  <si>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</si>
  <si>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</si>
  <si>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</si>
  <si>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</si>
  <si>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</si>
  <si>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</si>
  <si>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</si>
  <si>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</si>
  <si>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</si>
  <si>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</si>
  <si>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</si>
  <si>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</si>
  <si>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</si>
  <si>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</si>
  <si>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</si>
  <si>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</si>
  <si>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</si>
  <si>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</si>
  <si>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</si>
  <si>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</si>
  <si>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</si>
  <si>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</si>
  <si>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</si>
  <si>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</si>
  <si>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</si>
  <si>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</si>
  <si>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</si>
  <si>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</si>
  <si>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</si>
  <si>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</si>
  <si>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</si>
  <si>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</si>
  <si>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</si>
  <si>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</si>
  <si>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</si>
  <si>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</si>
  <si>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</si>
  <si>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</si>
  <si>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</si>
  <si>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</si>
  <si>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</si>
  <si>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</si>
  <si>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</si>
  <si>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</si>
  <si>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</si>
  <si>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</si>
  <si>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</si>
  <si>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</si>
  <si>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</si>
  <si>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</si>
  <si>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</si>
  <si>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</si>
  <si>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</si>
  <si>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</si>
  <si>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</si>
  <si>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</si>
  <si>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</si>
  <si>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</si>
  <si>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</si>
  <si>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</si>
  <si>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</si>
  <si>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</si>
  <si>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</si>
  <si>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</si>
  <si>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</si>
  <si>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</si>
  <si>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</si>
  <si>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</si>
  <si>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</si>
  <si>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</si>
  <si>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</si>
  <si>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</si>
  <si>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</si>
  <si>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</si>
  <si>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</si>
  <si>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</si>
  <si>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</si>
  <si>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</si>
  <si>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</si>
  <si>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</si>
  <si>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</si>
  <si>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</si>
  <si>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</si>
  <si>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</si>
  <si>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</si>
  <si>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</si>
  <si>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</si>
  <si>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</si>
  <si>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</si>
  <si>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</si>
  <si>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</si>
  <si>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</si>
  <si>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</si>
  <si>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</si>
  <si>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</si>
  <si>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</si>
  <si>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</si>
  <si>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</si>
  <si>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</si>
  <si>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</si>
  <si>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</si>
  <si>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</si>
  <si>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</si>
  <si>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</si>
  <si>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</si>
  <si>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</si>
  <si>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</si>
  <si>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</si>
  <si>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</si>
  <si>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</si>
  <si>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</si>
  <si>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</si>
  <si>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</si>
  <si>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</si>
  <si>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</si>
  <si>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</si>
  <si>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</si>
  <si>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</si>
  <si>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</si>
  <si>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</si>
  <si>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</si>
  <si>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</si>
  <si>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</si>
  <si>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</si>
  <si>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</si>
  <si>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</si>
  <si>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</si>
  <si>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</si>
  <si>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</si>
  <si>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</si>
  <si>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</si>
  <si>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</si>
  <si>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</si>
  <si>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</si>
  <si>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</si>
  <si>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</si>
  <si>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</si>
  <si>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</si>
  <si>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</si>
  <si>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</si>
  <si>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</si>
  <si>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</si>
  <si>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</si>
  <si>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</si>
  <si>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</si>
  <si>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</si>
  <si>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</si>
  <si>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</si>
  <si>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</si>
  <si>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</si>
  <si>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</si>
  <si>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</si>
  <si>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</si>
  <si>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</si>
  <si>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</si>
  <si>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</si>
  <si>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</si>
  <si>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</si>
  <si>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</si>
  <si>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</si>
  <si>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</si>
  <si>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</si>
  <si>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</si>
  <si>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</si>
  <si>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</si>
  <si>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</si>
  <si>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</si>
  <si>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</si>
  <si>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</si>
  <si>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</si>
  <si>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</si>
  <si>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</si>
  <si>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</si>
  <si>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</si>
  <si>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</si>
  <si>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</si>
  <si>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</si>
  <si>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</si>
  <si>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</si>
  <si>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</si>
  <si>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</si>
  <si>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</si>
  <si>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</si>
  <si>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</si>
  <si>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</si>
  <si>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</si>
  <si>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</si>
  <si>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</si>
  <si>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</si>
  <si>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</si>
  <si>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</si>
  <si>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</si>
  <si>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</si>
  <si>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</si>
  <si>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</si>
  <si>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</si>
  <si>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</si>
  <si>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</si>
  <si>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</si>
  <si>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</si>
  <si>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</si>
  <si>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</si>
  <si>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</si>
  <si>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</si>
  <si>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</si>
  <si>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</si>
  <si>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</si>
  <si>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</si>
  <si>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</si>
  <si>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</si>
  <si>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</si>
  <si>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</si>
  <si>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</si>
  <si>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</si>
  <si>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</si>
  <si>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</si>
  <si>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</si>
  <si>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</si>
  <si>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</si>
  <si>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</si>
  <si>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</si>
  <si>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</si>
  <si>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</si>
  <si>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</si>
  <si>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</si>
  <si>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</si>
  <si>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</si>
  <si>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</si>
  <si>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</si>
  <si>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</si>
  <si>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</si>
  <si>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</si>
  <si>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</si>
  <si>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</si>
  <si>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</si>
  <si>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</si>
  <si>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</si>
  <si>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</si>
  <si>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</si>
  <si>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</si>
  <si>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</si>
  <si>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</si>
  <si>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</si>
  <si>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</si>
  <si>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</si>
  <si>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</si>
  <si>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</si>
  <si>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</si>
  <si>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</si>
  <si>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</si>
  <si>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</si>
  <si>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</si>
  <si>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</si>
  <si>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</si>
  <si>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</si>
  <si>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</si>
  <si>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</si>
  <si>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</si>
  <si>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</si>
  <si>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</si>
  <si>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</si>
  <si>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</si>
  <si>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</si>
  <si>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</si>
  <si>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</si>
  <si>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</si>
  <si>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</si>
  <si>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</si>
  <si>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</si>
  <si>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</si>
  <si>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</si>
  <si>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</si>
  <si>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</si>
  <si>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</si>
  <si>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</si>
  <si>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</si>
  <si>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</si>
  <si>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</si>
  <si>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</si>
  <si>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</si>
  <si>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</si>
  <si>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</si>
  <si>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</si>
  <si>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</si>
  <si>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</si>
  <si>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</si>
  <si>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</si>
  <si>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</si>
  <si>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</si>
  <si>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</si>
  <si>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</si>
  <si>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</si>
  <si>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</si>
  <si>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</si>
  <si>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</si>
  <si>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</si>
  <si>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</si>
  <si>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</si>
  <si>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</si>
  <si>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</si>
  <si>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</si>
  <si>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</si>
  <si>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</si>
  <si>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</si>
  <si>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</si>
  <si>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</si>
  <si>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</si>
  <si>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</si>
  <si>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</si>
  <si>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</si>
  <si>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</si>
  <si>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</si>
  <si>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</si>
  <si>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</si>
  <si>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</si>
  <si>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</si>
  <si>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</si>
  <si>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</si>
  <si>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</si>
  <si>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</si>
  <si>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</si>
  <si>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</si>
  <si>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</si>
  <si>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</si>
  <si>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</si>
  <si>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</si>
  <si>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</si>
  <si>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</si>
  <si>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</si>
  <si>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</si>
  <si>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</si>
  <si>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</si>
  <si>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</si>
  <si>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</si>
  <si>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</si>
  <si>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</si>
  <si>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</si>
  <si>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</si>
  <si>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</si>
  <si>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</si>
  <si>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</si>
  <si>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</si>
  <si>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</si>
  <si>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</si>
  <si>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</si>
  <si>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</si>
  <si>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</si>
  <si>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</si>
  <si>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</si>
  <si>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</si>
  <si>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</si>
  <si>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</si>
  <si>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</si>
  <si>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</si>
  <si>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</si>
  <si>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</si>
  <si>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</si>
  <si>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</si>
  <si>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</si>
  <si>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</si>
  <si>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</si>
  <si>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</si>
  <si>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</si>
  <si>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</si>
  <si>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</si>
  <si>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</si>
  <si>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</si>
  <si>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</si>
  <si>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</si>
  <si>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</si>
  <si>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</si>
  <si>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</si>
  <si>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</si>
  <si>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</si>
  <si>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</si>
  <si>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</si>
  <si>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</si>
  <si>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</si>
  <si>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</si>
  <si>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</si>
  <si>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</si>
  <si>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</si>
  <si>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</si>
  <si>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</si>
  <si>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</si>
  <si>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</si>
  <si>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</si>
  <si>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</si>
  <si>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</si>
  <si>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</si>
  <si>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</si>
  <si>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</si>
  <si>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</si>
  <si>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</si>
  <si>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</si>
  <si>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</si>
  <si>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</si>
  <si>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</si>
  <si>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</si>
  <si>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</si>
  <si>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</si>
  <si>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</si>
  <si>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</si>
  <si>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</si>
  <si>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</si>
  <si>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</si>
  <si>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</si>
  <si>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</si>
  <si>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</si>
  <si>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</si>
  <si>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</si>
  <si>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</si>
  <si>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</si>
  <si>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</si>
  <si>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</si>
  <si>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</si>
  <si>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</si>
  <si>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</si>
  <si>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</si>
  <si>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</si>
  <si>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</si>
  <si>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</si>
  <si>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</si>
  <si>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</si>
  <si>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</si>
  <si>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</si>
  <si>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</si>
  <si>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</si>
  <si>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</si>
  <si>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</si>
  <si>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</si>
  <si>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</si>
  <si>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</si>
  <si>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</si>
  <si>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</si>
  <si>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</si>
  <si>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</si>
  <si>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</si>
  <si>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</si>
  <si>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</si>
  <si>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</si>
  <si>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</si>
  <si>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</si>
  <si>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</si>
  <si>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</si>
  <si>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</si>
  <si>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</si>
  <si>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</si>
  <si>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</si>
  <si>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</si>
  <si>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</si>
  <si>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</si>
  <si>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</si>
  <si>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</si>
  <si>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</si>
  <si>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</si>
  <si>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</si>
  <si>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</si>
  <si>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</si>
  <si>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</si>
  <si>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</si>
  <si>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</si>
  <si>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</si>
  <si>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</si>
  <si>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</si>
  <si>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</si>
  <si>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</si>
  <si>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</si>
  <si>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</si>
  <si>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</si>
  <si>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</si>
  <si>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</si>
  <si>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</si>
  <si>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</si>
  <si>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</si>
  <si>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</si>
  <si>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</si>
  <si>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</si>
  <si>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</si>
  <si>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</si>
  <si>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</si>
  <si>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</si>
  <si>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</si>
  <si>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</si>
  <si>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</si>
  <si>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</si>
  <si>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</si>
  <si>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</si>
  <si>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</si>
  <si>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</si>
  <si>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</si>
  <si>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</si>
  <si>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</si>
  <si>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</si>
  <si>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</si>
  <si>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</si>
  <si>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</si>
  <si>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</si>
  <si>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</si>
  <si>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</si>
  <si>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</si>
  <si>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</si>
  <si>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</si>
  <si>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</si>
  <si>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</si>
  <si>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</si>
  <si>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</si>
  <si>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</si>
  <si>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</si>
  <si>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</si>
  <si>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</si>
  <si>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</si>
  <si>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</si>
  <si>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</si>
  <si>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</si>
  <si>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</si>
  <si>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</si>
  <si>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</si>
  <si>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</si>
  <si>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</si>
  <si>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</si>
  <si>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</si>
  <si>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</si>
  <si>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</si>
  <si>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</si>
  <si>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</si>
  <si>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</si>
  <si>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</si>
  <si>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</si>
  <si>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</si>
  <si>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</si>
  <si>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</si>
  <si>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</si>
  <si>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</si>
  <si>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</si>
  <si>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</si>
  <si>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</si>
  <si>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</si>
  <si>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</si>
  <si>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</si>
  <si>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</si>
  <si>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</si>
  <si>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</si>
  <si>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</si>
  <si>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</si>
  <si>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</si>
  <si>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</si>
  <si>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</si>
  <si>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</si>
  <si>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</si>
  <si>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</si>
  <si>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</si>
  <si>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</si>
  <si>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</si>
  <si>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</si>
  <si>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</si>
  <si>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</si>
  <si>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</si>
  <si>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</si>
  <si>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</si>
  <si>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</si>
  <si>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</si>
  <si>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</si>
  <si>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</si>
  <si>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</si>
  <si>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</si>
  <si>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</si>
  <si>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</si>
  <si>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</si>
  <si>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</si>
  <si>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</si>
  <si>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</si>
  <si>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</si>
  <si>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</si>
  <si>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</si>
  <si>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</si>
  <si>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</si>
  <si>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</si>
  <si>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</si>
  <si>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</si>
  <si>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</si>
  <si>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</si>
  <si>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</si>
  <si>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</si>
  <si>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</si>
  <si>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</si>
  <si>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</si>
  <si>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</si>
  <si>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</si>
  <si>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</si>
  <si>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</si>
  <si>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</si>
  <si>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</si>
  <si>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</si>
  <si>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</si>
  <si>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</si>
  <si>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</si>
  <si>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</si>
  <si>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</si>
  <si>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</si>
  <si>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</si>
  <si>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</si>
  <si>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</si>
  <si>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</si>
  <si>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</si>
  <si>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</si>
  <si>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</si>
  <si>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</si>
  <si>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</si>
  <si>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</si>
  <si>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</si>
  <si>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</si>
  <si>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</si>
  <si>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</si>
  <si>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</si>
  <si>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</si>
  <si>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</si>
  <si>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</si>
  <si>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</si>
  <si>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</si>
  <si>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</si>
  <si>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</si>
  <si>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</si>
  <si>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</si>
  <si>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</si>
  <si>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</si>
  <si>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</si>
  <si>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</si>
  <si>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</si>
  <si>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</si>
  <si>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</si>
  <si>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</si>
  <si>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</si>
  <si>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</si>
  <si>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</si>
  <si>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</si>
  <si>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</si>
  <si>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</si>
  <si>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</si>
  <si>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</si>
  <si>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</si>
  <si>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</si>
  <si>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</si>
  <si>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</si>
  <si>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</si>
  <si>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</si>
  <si>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</si>
  <si>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</si>
  <si>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</si>
  <si>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</si>
  <si>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</si>
  <si>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</si>
  <si>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</si>
  <si>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</si>
  <si>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</si>
  <si>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</si>
  <si>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</si>
  <si>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</si>
  <si>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</si>
  <si>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</si>
  <si>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</si>
  <si>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</si>
  <si>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</si>
  <si>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</si>
  <si>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</si>
  <si>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</si>
  <si>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</si>
  <si>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</si>
  <si>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</si>
  <si>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</si>
  <si>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</si>
  <si>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</si>
  <si>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</si>
  <si>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</si>
  <si>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</si>
  <si>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</si>
  <si>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</si>
  <si>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</si>
  <si>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</si>
  <si>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</si>
  <si>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</si>
  <si>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</si>
  <si>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</si>
  <si>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</si>
  <si>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</si>
  <si>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</si>
  <si>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</si>
  <si>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</si>
  <si>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</si>
  <si>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</si>
  <si>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</si>
  <si>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</si>
  <si>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</si>
  <si>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</si>
  <si>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</si>
  <si>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</si>
  <si>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</si>
  <si>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</si>
  <si>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</si>
  <si>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</si>
  <si>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</si>
  <si>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</si>
  <si>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</si>
  <si>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</si>
  <si>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</si>
  <si>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</si>
  <si>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</si>
  <si>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</si>
  <si>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</si>
  <si>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</si>
  <si>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</si>
  <si>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</si>
  <si>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</si>
  <si>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</si>
  <si>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</si>
  <si>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</si>
  <si>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</si>
  <si>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</si>
  <si>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</si>
  <si>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</si>
  <si>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</si>
  <si>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</si>
  <si>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</si>
  <si>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</si>
  <si>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</si>
  <si>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</si>
  <si>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</si>
  <si>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</si>
  <si>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</si>
  <si>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</si>
  <si>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</si>
  <si>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</si>
  <si>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</si>
  <si>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</si>
  <si>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</si>
  <si>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</si>
  <si>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</si>
  <si>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</si>
  <si>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</si>
  <si>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</si>
  <si>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</si>
  <si>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</si>
  <si>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</si>
  <si>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</si>
  <si>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</si>
  <si>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</si>
  <si>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</si>
  <si>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</si>
  <si>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</si>
  <si>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</si>
  <si>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</si>
  <si>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</si>
  <si>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</si>
  <si>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</si>
  <si>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</si>
  <si>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</si>
  <si>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</si>
  <si>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</si>
  <si>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</si>
  <si>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</si>
  <si>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</si>
  <si>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</si>
  <si>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</si>
  <si>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</si>
  <si>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</si>
  <si>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</si>
  <si>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</si>
  <si>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</si>
  <si>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</si>
  <si>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</si>
  <si>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</si>
  <si>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</si>
  <si>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</si>
  <si>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</si>
  <si>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</si>
  <si>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</si>
  <si>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</si>
  <si>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</si>
  <si>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</si>
  <si>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</si>
  <si>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</si>
  <si>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</si>
  <si>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</si>
  <si>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</si>
  <si>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</si>
  <si>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</si>
  <si>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</si>
  <si>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</si>
  <si>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</si>
  <si>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</si>
  <si>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</si>
  <si>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</si>
  <si>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</si>
  <si>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</si>
  <si>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</si>
  <si>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</si>
  <si>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</si>
  <si>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</si>
  <si>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</si>
  <si>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</si>
  <si>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</si>
  <si>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</si>
  <si>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</si>
  <si>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</si>
  <si>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</si>
  <si>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</si>
  <si>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</si>
  <si>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</si>
  <si>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</si>
  <si>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</si>
  <si>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</si>
  <si>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</si>
  <si>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</si>
  <si>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</si>
  <si>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</si>
  <si>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</si>
  <si>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</si>
  <si>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</si>
  <si>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</si>
  <si>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</si>
  <si>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</si>
  <si>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</si>
  <si>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</si>
  <si>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</si>
  <si>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</si>
  <si>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</si>
  <si>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</si>
  <si>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</si>
  <si>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</si>
  <si>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</si>
  <si>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</si>
  <si>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</si>
  <si>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</si>
  <si>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</si>
  <si>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</si>
  <si>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</si>
  <si>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</si>
  <si>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</si>
  <si>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</si>
  <si>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</si>
  <si>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</si>
  <si>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</si>
  <si>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</si>
  <si>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</si>
  <si>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</si>
  <si>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</si>
  <si>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</si>
  <si>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</si>
  <si>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</si>
  <si>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</si>
  <si>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</si>
  <si>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</si>
  <si>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</si>
  <si>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</si>
  <si>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</si>
  <si>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</si>
  <si>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</si>
  <si>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</si>
  <si>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</si>
  <si>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</si>
  <si>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</si>
  <si>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</si>
  <si>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</si>
  <si>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</si>
  <si>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</si>
  <si>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</si>
  <si>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</si>
  <si>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</si>
  <si>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</si>
  <si>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</si>
  <si>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</si>
  <si>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</si>
  <si>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</si>
  <si>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</si>
  <si>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</si>
  <si>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</si>
  <si>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</si>
  <si>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</si>
  <si>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</si>
  <si>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</si>
  <si>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</si>
  <si>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</si>
  <si>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</si>
  <si>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</si>
  <si>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</si>
  <si>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</si>
  <si>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</si>
  <si>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</si>
  <si>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</si>
  <si>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</si>
  <si>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</si>
  <si>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</si>
  <si>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</si>
  <si>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</si>
  <si>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</si>
  <si>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</si>
  <si>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</si>
  <si>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</si>
  <si>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</si>
  <si>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</si>
  <si>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</si>
  <si>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</si>
  <si>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</si>
  <si>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</si>
  <si>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</si>
  <si>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</si>
  <si>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</si>
  <si>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</si>
  <si>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</si>
  <si>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</si>
  <si>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</si>
  <si>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</si>
  <si>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</si>
  <si>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</si>
  <si>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</si>
  <si>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</si>
  <si>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</si>
  <si>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</si>
  <si>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</si>
  <si>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</si>
  <si>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</si>
  <si>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</si>
  <si>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</si>
  <si>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</si>
  <si>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</si>
  <si>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</si>
  <si>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</si>
  <si>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</si>
  <si>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</si>
  <si>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</si>
  <si>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</si>
  <si>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</si>
  <si>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</si>
  <si>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</si>
  <si>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</si>
  <si>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</si>
  <si>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</si>
  <si>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</si>
  <si>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</si>
  <si>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</si>
  <si>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</si>
  <si>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</si>
  <si>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</si>
  <si>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</si>
  <si>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</si>
  <si>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</si>
  <si>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</si>
  <si>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</si>
  <si>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</si>
  <si>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</si>
  <si>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</si>
  <si>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</si>
  <si>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</si>
  <si>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</si>
  <si>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</si>
  <si>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</si>
  <si>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</si>
  <si>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</si>
  <si>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</si>
  <si>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</si>
  <si>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</si>
  <si>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</si>
  <si>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</si>
  <si>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</si>
  <si>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</si>
  <si>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</si>
  <si>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</si>
  <si>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</si>
  <si>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</si>
  <si>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</si>
  <si>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</si>
  <si>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</si>
  <si>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</si>
  <si>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</si>
  <si>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</si>
  <si>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</si>
  <si>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</si>
  <si>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</si>
  <si>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</si>
  <si>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</si>
  <si>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</si>
  <si>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</si>
  <si>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</si>
  <si>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</si>
  <si>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</si>
  <si>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</si>
  <si>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</si>
  <si>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</si>
  <si>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</si>
  <si>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</si>
  <si>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</si>
  <si>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</si>
  <si>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</si>
  <si>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</si>
  <si>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</si>
  <si>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</si>
  <si>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</si>
  <si>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</si>
  <si>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</si>
  <si>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</si>
  <si>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</si>
  <si>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</si>
  <si>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</si>
  <si>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</si>
  <si>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</si>
  <si>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</si>
  <si>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</si>
  <si>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</si>
  <si>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</si>
  <si>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</si>
  <si>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</si>
  <si>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</si>
  <si>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</si>
  <si>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</si>
  <si>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</si>
  <si>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</si>
  <si>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</si>
  <si>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</si>
  <si>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</si>
  <si>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</si>
  <si>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</si>
  <si>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</si>
  <si>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</si>
  <si>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</si>
  <si>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</si>
  <si>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</si>
  <si>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</si>
  <si>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</si>
  <si>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</si>
  <si>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</si>
  <si>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</si>
  <si>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</si>
  <si>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</si>
  <si>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</si>
  <si>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</si>
  <si>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</si>
  <si>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</si>
  <si>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</si>
  <si>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</si>
  <si>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</si>
  <si>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</si>
  <si>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</si>
  <si>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</si>
  <si>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</si>
  <si>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</si>
  <si>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</si>
  <si>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</si>
  <si>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</si>
  <si>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</si>
  <si>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</si>
  <si>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</si>
  <si>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</si>
  <si>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</si>
  <si>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</si>
  <si>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</si>
  <si>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</si>
  <si>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</si>
  <si>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</si>
  <si>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</si>
  <si>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</si>
  <si>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</si>
  <si>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</si>
  <si>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</si>
  <si>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</si>
  <si>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</si>
  <si>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</si>
  <si>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</si>
  <si>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</si>
  <si>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</si>
  <si>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</si>
  <si>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</si>
  <si>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</si>
  <si>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</si>
  <si>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</si>
  <si>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</si>
  <si>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</si>
  <si>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</si>
  <si>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</si>
  <si>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</si>
  <si>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</si>
  <si>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</si>
  <si>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</si>
  <si>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</si>
  <si>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</si>
  <si>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</si>
  <si>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</si>
  <si>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</si>
  <si>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</si>
  <si>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</si>
  <si>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</si>
  <si>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</si>
  <si>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</si>
  <si>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</si>
  <si>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</si>
  <si>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</si>
  <si>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</si>
  <si>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</si>
  <si>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</si>
  <si>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</si>
  <si>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</si>
  <si>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</si>
  <si>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</si>
  <si>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</si>
  <si>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</si>
  <si>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</si>
  <si>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</si>
  <si>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</si>
  <si>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</si>
  <si>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</si>
  <si>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</si>
  <si>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</si>
  <si>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</si>
  <si>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</si>
  <si>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</si>
  <si>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</si>
  <si>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</si>
  <si>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</si>
  <si>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</si>
  <si>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</si>
  <si>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</si>
  <si>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</si>
  <si>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</si>
  <si>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</si>
  <si>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</si>
  <si>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</si>
  <si>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</si>
  <si>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</si>
  <si>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</si>
  <si>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</si>
  <si>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</si>
  <si>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</si>
  <si>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</si>
  <si>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</si>
  <si>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</si>
  <si>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</si>
  <si>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</si>
  <si>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</si>
  <si>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</si>
  <si>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</si>
  <si>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</si>
  <si>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</si>
  <si>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</si>
  <si>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</si>
  <si>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</si>
  <si>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</si>
  <si>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</si>
  <si>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</si>
  <si>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</si>
  <si>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</si>
  <si>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</si>
  <si>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</si>
  <si>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</si>
  <si>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</si>
  <si>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</si>
  <si>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</si>
  <si>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</si>
  <si>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</si>
  <si>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</si>
  <si>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</si>
  <si>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</si>
  <si>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</si>
  <si>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</si>
  <si>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</si>
  <si>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</si>
  <si>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</si>
  <si>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</si>
  <si>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</si>
  <si>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</si>
  <si>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</si>
  <si>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</si>
  <si>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</si>
  <si>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</si>
  <si>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</si>
  <si>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</si>
  <si>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</si>
  <si>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</si>
  <si>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</si>
  <si>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</si>
  <si>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</si>
  <si>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</si>
  <si>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</si>
  <si>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</si>
  <si>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</si>
  <si>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</si>
  <si>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</si>
  <si>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</si>
  <si>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</si>
  <si>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</si>
  <si>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</si>
  <si>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</si>
  <si>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</si>
  <si>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</si>
  <si>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</si>
  <si>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</si>
  <si>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</si>
  <si>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</si>
  <si>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</si>
  <si>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</si>
  <si>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</si>
  <si>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</si>
  <si>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</si>
  <si>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</si>
  <si>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</si>
  <si>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</si>
  <si>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</si>
  <si>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</si>
  <si>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</si>
  <si>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</si>
  <si>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</si>
  <si>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</si>
  <si>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</si>
  <si>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</si>
  <si>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</si>
  <si>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</si>
  <si>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</si>
  <si>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</si>
  <si>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</si>
  <si>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</si>
  <si>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</si>
  <si>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</si>
  <si>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</si>
  <si>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</si>
  <si>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</si>
  <si>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</si>
  <si>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</si>
  <si>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</si>
  <si>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</si>
  <si>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</si>
  <si>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</si>
  <si>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</si>
  <si>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</si>
  <si>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</si>
  <si>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</si>
  <si>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</si>
  <si>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</si>
  <si>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</si>
  <si>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</si>
  <si>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</si>
  <si>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</si>
  <si>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</si>
  <si>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</si>
  <si>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</si>
  <si>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</si>
  <si>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</si>
  <si>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</si>
  <si>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</si>
  <si>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</si>
  <si>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</si>
  <si>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</si>
  <si>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</si>
  <si>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</si>
  <si>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</si>
  <si>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</si>
  <si>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</si>
  <si>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</si>
  <si>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</si>
  <si>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</si>
  <si>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</si>
  <si>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</si>
  <si>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</si>
  <si>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</si>
  <si>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</si>
  <si>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</si>
  <si>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</si>
  <si>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</si>
  <si>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</si>
  <si>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</si>
  <si>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</si>
  <si>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</si>
  <si>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</si>
  <si>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</si>
  <si>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</si>
  <si>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</si>
  <si>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</si>
  <si>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</si>
  <si>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</si>
  <si>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</si>
  <si>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</si>
  <si>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</si>
  <si>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</si>
  <si>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</si>
  <si>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</si>
  <si>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</si>
  <si>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</si>
  <si>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</si>
  <si>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</si>
  <si>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</si>
  <si>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</si>
  <si>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</si>
  <si>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</si>
  <si>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</si>
  <si>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</si>
  <si>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</si>
  <si>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</si>
  <si>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</si>
  <si>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</si>
  <si>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</si>
  <si>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</si>
  <si>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</si>
  <si>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</si>
  <si>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</si>
  <si>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</si>
  <si>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</si>
  <si>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</si>
  <si>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</si>
  <si>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</si>
  <si>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</si>
  <si>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</si>
  <si>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</si>
  <si>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</si>
  <si>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</si>
  <si>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</si>
  <si>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</si>
  <si>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</si>
  <si>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</si>
  <si>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</si>
  <si>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</si>
  <si>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</si>
  <si>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</si>
  <si>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</si>
  <si>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</si>
  <si>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</si>
  <si>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</si>
  <si>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</si>
  <si>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</si>
  <si>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</si>
  <si>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</si>
  <si>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</si>
  <si>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</si>
  <si>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</si>
  <si>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</si>
  <si>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</si>
  <si>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</si>
  <si>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</si>
  <si>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</si>
  <si>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</si>
  <si>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</si>
  <si>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</si>
  <si>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</si>
  <si>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</si>
  <si>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</si>
  <si>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</si>
  <si>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</si>
  <si>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</si>
  <si>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</si>
  <si>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</si>
  <si>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</si>
  <si>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</si>
  <si>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</si>
  <si>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</si>
  <si>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</si>
  <si>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</si>
  <si>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</si>
  <si>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</si>
  <si>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</si>
  <si>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</si>
  <si>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</si>
  <si>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</si>
  <si>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</si>
  <si>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</si>
  <si>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</si>
  <si>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</si>
  <si>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</si>
  <si>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</si>
  <si>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</si>
  <si>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</si>
  <si>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</si>
  <si>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</si>
  <si>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</si>
  <si>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</si>
  <si>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</si>
  <si>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</si>
  <si>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</si>
  <si>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</si>
  <si>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</si>
  <si>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</si>
  <si>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</si>
  <si>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</si>
  <si>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</si>
  <si>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</si>
  <si>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</si>
  <si>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</si>
  <si>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</si>
  <si>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</si>
  <si>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</si>
  <si>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</si>
  <si>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</si>
  <si>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</si>
  <si>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</si>
  <si>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</si>
  <si>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</si>
  <si>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</si>
  <si>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</si>
  <si>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</si>
  <si>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</si>
  <si>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</si>
  <si>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</si>
  <si>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</si>
  <si>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</si>
  <si>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</si>
  <si>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</si>
  <si>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</si>
  <si>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</si>
  <si>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</si>
  <si>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</si>
  <si>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</si>
  <si>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</si>
  <si>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</si>
  <si>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</si>
  <si>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</si>
  <si>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</si>
  <si>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</si>
  <si>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</si>
  <si>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</si>
  <si>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</si>
  <si>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</si>
  <si>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</si>
  <si>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</si>
  <si>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</si>
  <si>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</si>
  <si>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</si>
  <si>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</si>
  <si>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</si>
  <si>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</si>
  <si>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</si>
  <si>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</si>
  <si>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</si>
  <si>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</si>
  <si>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</si>
  <si>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</si>
  <si>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</si>
  <si>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</si>
  <si>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</si>
  <si>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</si>
  <si>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</si>
  <si>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</si>
  <si>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</si>
  <si>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</si>
  <si>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</si>
  <si>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</si>
  <si>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</si>
  <si>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</si>
  <si>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</si>
  <si>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</si>
  <si>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</si>
  <si>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</si>
  <si>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</si>
  <si>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</si>
  <si>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</si>
  <si>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</si>
  <si>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</si>
  <si>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</si>
  <si>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</si>
  <si>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</si>
  <si>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</si>
  <si>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</si>
  <si>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</si>
  <si>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</si>
  <si>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</si>
  <si>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</si>
  <si>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</si>
  <si>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</si>
  <si>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</si>
  <si>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</si>
  <si>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</si>
  <si>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</si>
  <si>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</si>
  <si>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</si>
  <si>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</si>
  <si>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</si>
  <si>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</si>
  <si>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</si>
  <si>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</si>
  <si>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</si>
  <si>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</si>
  <si>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</si>
  <si>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</si>
  <si>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</si>
  <si>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</si>
  <si>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</si>
  <si>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</si>
  <si>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</si>
  <si>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</si>
  <si>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</si>
  <si>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</si>
  <si>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</si>
  <si>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</si>
  <si>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</si>
  <si>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</si>
  <si>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</si>
  <si>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</si>
  <si>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</si>
  <si>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</si>
  <si>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</si>
  <si>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</si>
  <si>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</si>
  <si>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</si>
  <si>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</si>
  <si>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</si>
  <si>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</si>
  <si>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</si>
  <si>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</si>
  <si>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</si>
  <si>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</si>
  <si>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</si>
  <si>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</si>
  <si>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</si>
  <si>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</si>
  <si>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</si>
  <si>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</si>
  <si>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</si>
  <si>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</si>
  <si>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</si>
  <si>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</si>
  <si>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</si>
  <si>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</si>
  <si>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</si>
  <si>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</si>
  <si>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</si>
  <si>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</si>
  <si>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</si>
  <si>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</si>
  <si>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</si>
  <si>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</si>
  <si>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</si>
  <si>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</si>
  <si>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</si>
  <si>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</si>
  <si>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</si>
  <si>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</si>
  <si>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</si>
  <si>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</si>
  <si>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</si>
  <si>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</si>
  <si>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</si>
  <si>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</si>
  <si>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</si>
  <si>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</si>
  <si>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</si>
  <si>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</si>
  <si>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</si>
  <si>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</si>
  <si>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</si>
  <si>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</si>
  <si>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</si>
  <si>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</si>
  <si>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</si>
  <si>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</si>
  <si>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</si>
  <si>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</si>
  <si>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</si>
  <si>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</si>
  <si>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</si>
  <si>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</si>
  <si>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</si>
  <si>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</si>
  <si>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</si>
  <si>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</si>
  <si>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</si>
  <si>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</si>
  <si>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</si>
  <si>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</si>
  <si>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</si>
  <si>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</si>
  <si>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</si>
  <si>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</si>
  <si>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</si>
  <si>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</si>
  <si>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</si>
  <si>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</si>
  <si>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</si>
  <si>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</si>
  <si>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</si>
  <si>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</si>
  <si>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</si>
  <si>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</si>
  <si>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</si>
  <si>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</si>
  <si>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</si>
  <si>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</si>
  <si>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</si>
  <si>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</si>
  <si>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</si>
  <si>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</si>
  <si>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</si>
  <si>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</si>
  <si>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</si>
  <si>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</si>
  <si>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</si>
  <si>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</si>
  <si>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</si>
  <si>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</si>
  <si>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</si>
  <si>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</si>
  <si>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</si>
  <si>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</si>
  <si>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</si>
  <si>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</si>
  <si>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</si>
  <si>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</si>
  <si>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</si>
  <si>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</si>
  <si>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</si>
  <si>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</si>
  <si>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</si>
  <si>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</si>
  <si>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</si>
  <si>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</si>
  <si>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</si>
  <si>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</si>
  <si>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</si>
  <si>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</si>
  <si>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</si>
  <si>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</si>
  <si>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</si>
  <si>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</si>
  <si>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</si>
  <si>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</si>
  <si>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</si>
  <si>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</si>
  <si>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</si>
  <si>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</si>
  <si>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</si>
  <si>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</si>
  <si>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</si>
  <si>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</si>
  <si>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</si>
  <si>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</si>
  <si>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</si>
  <si>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</si>
  <si>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</si>
  <si>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</si>
  <si>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</si>
  <si>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</si>
  <si>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</si>
  <si>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</si>
  <si>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</si>
  <si>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</si>
  <si>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</si>
  <si>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</si>
  <si>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</si>
  <si>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</si>
  <si>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</si>
  <si>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</si>
  <si>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</si>
  <si>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</si>
  <si>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</si>
  <si>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</si>
  <si>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</si>
  <si>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</si>
  <si>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</si>
  <si>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</si>
  <si>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</si>
  <si>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</si>
  <si>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</si>
  <si>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</si>
  <si>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</si>
  <si>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</si>
  <si>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</si>
  <si>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</si>
  <si>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</si>
  <si>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</si>
  <si>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</si>
  <si>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</si>
  <si>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</si>
  <si>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</si>
  <si>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</si>
  <si>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</si>
  <si>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</si>
  <si>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</si>
  <si>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</si>
  <si>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</si>
  <si>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</si>
  <si>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</si>
  <si>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</si>
  <si>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</si>
  <si>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</si>
  <si>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</si>
  <si>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</si>
  <si>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</si>
  <si>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</si>
  <si>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</si>
  <si>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</si>
  <si>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</si>
  <si>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</si>
  <si>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</si>
  <si>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</si>
  <si>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</si>
  <si>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</si>
  <si>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</si>
  <si>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</si>
  <si>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</si>
  <si>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</si>
  <si>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</si>
  <si>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</si>
  <si>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</si>
  <si>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</si>
  <si>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</si>
  <si>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</si>
  <si>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</si>
  <si>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</si>
  <si>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</si>
  <si>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</si>
  <si>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</si>
  <si>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</si>
  <si>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</si>
  <si>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</si>
  <si>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</si>
  <si>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</si>
  <si>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</si>
  <si>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</si>
  <si>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</si>
  <si>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</si>
  <si>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</si>
  <si>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</si>
  <si>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</si>
  <si>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</si>
  <si>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</si>
  <si>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</si>
  <si>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</si>
  <si>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</si>
  <si>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</si>
  <si>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</si>
  <si>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</si>
  <si>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</si>
  <si>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</si>
  <si>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</si>
  <si>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</si>
  <si>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</si>
  <si>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</si>
  <si>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</si>
  <si>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</si>
  <si>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</si>
  <si>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</si>
  <si>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</si>
  <si>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</si>
  <si>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</si>
  <si>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</si>
  <si>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</si>
  <si>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</si>
  <si>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</si>
  <si>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</si>
  <si>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</si>
  <si>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</si>
  <si>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</si>
  <si>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</si>
  <si>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</si>
  <si>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</si>
  <si>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</si>
  <si>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</si>
  <si>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</si>
  <si>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</si>
  <si>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</si>
  <si>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</si>
  <si>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</si>
  <si>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</si>
  <si>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</si>
  <si>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</si>
  <si>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</si>
  <si>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</si>
  <si>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</si>
  <si>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</si>
  <si>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</si>
  <si>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</si>
  <si>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</si>
  <si>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</si>
  <si>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</si>
  <si>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</si>
  <si>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</si>
  <si>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</si>
  <si>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</si>
  <si>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</si>
  <si>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</si>
  <si>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</si>
  <si>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</si>
  <si>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</si>
  <si>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</si>
  <si>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</si>
  <si>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</si>
  <si>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</si>
  <si>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</si>
  <si>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</si>
  <si>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</si>
  <si>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</si>
  <si>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</si>
  <si>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</si>
  <si>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</si>
  <si>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</si>
  <si>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</si>
  <si>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</si>
  <si>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</si>
  <si>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</si>
  <si>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</si>
  <si>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</si>
  <si>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</si>
  <si>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</si>
  <si>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</si>
  <si>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</si>
  <si>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</si>
  <si>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</si>
  <si>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</si>
  <si>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</si>
  <si>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</si>
  <si>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</si>
  <si>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</si>
  <si>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</si>
  <si>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</si>
  <si>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</si>
  <si>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</si>
  <si>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</si>
  <si>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</si>
  <si>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</si>
  <si>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</si>
  <si>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</si>
  <si>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</si>
  <si>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</si>
  <si>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</si>
  <si>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</si>
  <si>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</si>
  <si>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</si>
  <si>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</si>
  <si>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</si>
  <si>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</si>
  <si>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</si>
  <si>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</si>
  <si>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</si>
  <si>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</si>
  <si>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</si>
  <si>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</si>
  <si>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</si>
  <si>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</si>
  <si>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</si>
  <si>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</si>
  <si>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</si>
  <si>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</si>
  <si>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</si>
  <si>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</si>
  <si>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</si>
  <si>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</si>
  <si>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</si>
  <si>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</si>
  <si>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</si>
  <si>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</si>
  <si>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</si>
  <si>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</si>
  <si>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</si>
  <si>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</si>
  <si>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</si>
  <si>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</si>
  <si>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</si>
  <si>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</si>
  <si>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</si>
  <si>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</si>
  <si>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</si>
  <si>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</si>
  <si>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</si>
  <si>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</si>
  <si>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</si>
  <si>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</si>
  <si>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</si>
  <si>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</si>
  <si>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</si>
  <si>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</si>
  <si>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</si>
  <si>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</si>
  <si>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</si>
  <si>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</si>
  <si>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</si>
  <si>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</si>
  <si>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</si>
  <si>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</si>
  <si>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</si>
  <si>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</si>
  <si>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</si>
  <si>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</si>
  <si>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</si>
  <si>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</si>
  <si>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</si>
  <si>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</si>
  <si>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</si>
  <si>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</si>
  <si>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</si>
  <si>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</si>
  <si>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</si>
  <si>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</si>
  <si>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</si>
  <si>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</si>
  <si>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</si>
  <si>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</si>
  <si>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</si>
  <si>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</si>
  <si>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</si>
  <si>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</si>
  <si>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</si>
  <si>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</si>
  <si>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</si>
  <si>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</si>
  <si>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</si>
  <si>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</si>
  <si>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</si>
  <si>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</si>
  <si>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</si>
  <si>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</si>
  <si>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</si>
  <si>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</si>
  <si>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</si>
  <si>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</si>
  <si>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</si>
  <si>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</si>
  <si>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</si>
  <si>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</si>
  <si>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</si>
  <si>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</si>
  <si>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</si>
  <si>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</si>
  <si>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</si>
  <si>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</si>
  <si>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</si>
  <si>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</si>
  <si>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</si>
  <si>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</si>
  <si>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</si>
  <si>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</si>
  <si>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</si>
  <si>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</si>
  <si>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</si>
  <si>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</si>
  <si>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</si>
  <si>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</si>
  <si>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</si>
  <si>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</si>
  <si>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</si>
  <si>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</si>
  <si>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</si>
  <si>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</si>
  <si>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</si>
  <si>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</si>
  <si>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</si>
  <si>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</si>
  <si>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</si>
  <si>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</si>
  <si>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</si>
  <si>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</si>
  <si>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</si>
  <si>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</si>
  <si>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</si>
  <si>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</si>
  <si>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</si>
  <si>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</si>
  <si>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</si>
  <si>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</si>
  <si>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</si>
  <si>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</si>
  <si>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</si>
  <si>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</si>
  <si>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</si>
  <si>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</si>
  <si>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</si>
  <si>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</si>
  <si>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</si>
  <si>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</si>
  <si>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</si>
  <si>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</si>
  <si>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</si>
  <si>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</si>
  <si>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</si>
  <si>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</si>
  <si>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</si>
  <si>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</si>
  <si>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</si>
  <si>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</si>
  <si>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</si>
  <si>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</si>
  <si>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</si>
  <si>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</si>
  <si>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</si>
  <si>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</si>
  <si>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</si>
  <si>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</si>
  <si>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</si>
  <si>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</si>
  <si>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</si>
  <si>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</si>
  <si>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</si>
  <si>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</si>
  <si>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</si>
  <si>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</si>
  <si>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</si>
  <si>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</si>
  <si>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</si>
  <si>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</si>
  <si>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</si>
  <si>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</si>
  <si>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</si>
  <si>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</si>
  <si>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</si>
  <si>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</si>
  <si>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</si>
  <si>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</si>
  <si>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</si>
  <si>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</si>
  <si>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</si>
  <si>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</si>
  <si>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</si>
  <si>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</si>
  <si>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</si>
  <si>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</si>
  <si>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</si>
  <si>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</si>
  <si>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</si>
  <si>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</si>
  <si>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</si>
  <si>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</si>
  <si>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</si>
  <si>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</si>
  <si>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</si>
  <si>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</si>
  <si>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</si>
  <si>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</si>
  <si>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</si>
  <si>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</si>
  <si>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</si>
  <si>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</si>
  <si>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</si>
  <si>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</si>
  <si>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</si>
  <si>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</si>
  <si>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</si>
  <si>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</si>
  <si>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</si>
  <si>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</si>
  <si>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</si>
  <si>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</si>
  <si>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</si>
  <si>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</si>
  <si>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</si>
  <si>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</si>
  <si>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</si>
  <si>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</si>
  <si>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</si>
  <si>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</si>
  <si>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</si>
  <si>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</si>
  <si>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</si>
  <si>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</si>
  <si>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</si>
  <si>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</si>
  <si>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</si>
  <si>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</si>
  <si>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</si>
  <si>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</si>
  <si>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</si>
  <si>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</si>
  <si>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</si>
  <si>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</si>
  <si>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</si>
  <si>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</si>
  <si>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</si>
  <si>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</si>
  <si>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</si>
  <si>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</si>
  <si>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</si>
  <si>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</si>
  <si>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</si>
  <si>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</si>
  <si>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</si>
  <si>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</si>
  <si>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</si>
  <si>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</si>
  <si>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</si>
  <si>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</si>
  <si>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</si>
  <si>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</si>
  <si>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</si>
  <si>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</si>
  <si>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</si>
  <si>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</si>
  <si>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</si>
  <si>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</si>
  <si>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</si>
  <si>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</si>
  <si>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</si>
  <si>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</si>
  <si>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</si>
  <si>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</si>
  <si>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</si>
  <si>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</si>
  <si>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</si>
  <si>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</si>
  <si>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</si>
  <si>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</si>
  <si>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</si>
  <si>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</si>
  <si>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</si>
  <si>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</si>
  <si>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</si>
  <si>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</si>
  <si>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</si>
  <si>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</si>
  <si>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</si>
  <si>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</si>
  <si>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</si>
  <si>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</si>
  <si>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</si>
  <si>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</si>
  <si>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</si>
  <si>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</si>
  <si>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</si>
  <si>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</si>
  <si>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</si>
  <si>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</si>
  <si>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</si>
  <si>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</si>
  <si>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</si>
  <si>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</si>
  <si>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</si>
  <si>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</si>
  <si>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</si>
  <si>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</si>
  <si>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</si>
  <si>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</si>
  <si>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</si>
  <si>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</si>
  <si>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</si>
  <si>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</si>
  <si>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</si>
  <si>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</si>
  <si>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</si>
  <si>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</si>
  <si>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</si>
  <si>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</si>
  <si>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</si>
  <si>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</si>
  <si>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</si>
  <si>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</si>
  <si>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</si>
  <si>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</si>
  <si>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</si>
  <si>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</si>
  <si>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</si>
  <si>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</si>
  <si>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</si>
  <si>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</si>
  <si>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</si>
  <si>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</si>
  <si>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</si>
  <si>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</si>
  <si>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</si>
  <si>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</si>
  <si>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</si>
  <si>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</si>
  <si>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</si>
  <si>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</si>
  <si>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</si>
  <si>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</si>
  <si>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</si>
  <si>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</si>
  <si>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</si>
  <si>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</si>
  <si>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</si>
  <si>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</si>
  <si>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</si>
  <si>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</si>
  <si>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</si>
  <si>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</si>
  <si>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</si>
  <si>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</si>
  <si>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</si>
  <si>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</si>
  <si>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</si>
  <si>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</si>
  <si>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</si>
  <si>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</si>
  <si>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</si>
  <si>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</si>
  <si>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</si>
  <si>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</si>
  <si>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</si>
  <si>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</si>
  <si>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</si>
  <si>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</si>
  <si>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</si>
  <si>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</si>
  <si>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</si>
  <si>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</si>
  <si>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</si>
  <si>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</si>
  <si>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</si>
  <si>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</si>
  <si>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</si>
  <si>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</si>
  <si>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</si>
  <si>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</si>
  <si>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</si>
  <si>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</si>
  <si>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</si>
  <si>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</si>
  <si>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</si>
  <si>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</si>
  <si>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</si>
  <si>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</si>
  <si>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</si>
  <si>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</si>
  <si>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</si>
  <si>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</si>
  <si>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</si>
  <si>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</si>
  <si>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</si>
  <si>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</si>
  <si>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</si>
  <si>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</si>
  <si>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</si>
  <si>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</si>
  <si>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</si>
  <si>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</si>
  <si>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</si>
  <si>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</si>
  <si>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</si>
  <si>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</si>
  <si>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</si>
  <si>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</si>
  <si>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</si>
  <si>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</si>
  <si>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</si>
  <si>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</si>
  <si>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</si>
  <si>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</si>
  <si>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</si>
  <si>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</si>
  <si>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</si>
  <si>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</si>
  <si>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</si>
  <si>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</si>
  <si>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</si>
  <si>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</si>
  <si>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</si>
  <si>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</si>
  <si>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</si>
  <si>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</si>
  <si>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</si>
  <si>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</si>
  <si>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</si>
  <si>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</si>
  <si>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</si>
  <si>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</si>
  <si>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</si>
  <si>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</si>
  <si>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</si>
  <si>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</si>
  <si>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</si>
  <si>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</si>
  <si>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</si>
  <si>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</si>
  <si>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</si>
  <si>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</si>
  <si>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</si>
  <si>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</si>
  <si>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</si>
  <si>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</si>
  <si>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</si>
  <si>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</si>
  <si>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</si>
  <si>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</si>
  <si>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</si>
  <si>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</si>
  <si>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</si>
  <si>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</si>
  <si>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</si>
  <si>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</si>
  <si>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</si>
  <si>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</si>
  <si>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</si>
  <si>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</si>
  <si>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</si>
  <si>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</si>
  <si>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</si>
  <si>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</si>
  <si>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</si>
  <si>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</si>
  <si>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</si>
  <si>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</si>
  <si>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</si>
  <si>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</si>
  <si>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</si>
  <si>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</si>
  <si>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</si>
  <si>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</si>
  <si>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</si>
  <si>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</si>
  <si>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</si>
  <si>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</si>
  <si>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</si>
  <si>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</si>
  <si>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</si>
  <si>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</si>
  <si>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</si>
  <si>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</si>
  <si>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</si>
  <si>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</si>
  <si>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</si>
  <si>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</si>
  <si>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</si>
  <si>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</si>
  <si>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</si>
  <si>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</si>
  <si>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</si>
  <si>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</si>
  <si>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</si>
  <si>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</si>
  <si>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</si>
  <si>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</si>
  <si>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</si>
  <si>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</si>
  <si>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</si>
  <si>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</si>
  <si>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</si>
  <si>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</si>
  <si>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</si>
  <si>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</si>
  <si>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</si>
  <si>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</si>
  <si>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</si>
  <si>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</si>
  <si>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</si>
  <si>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</si>
  <si>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</si>
  <si>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</si>
  <si>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</si>
  <si>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</si>
  <si>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</si>
  <si>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</si>
  <si>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</si>
  <si>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</si>
  <si>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</si>
  <si>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</si>
  <si>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</si>
  <si>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</si>
  <si>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</si>
  <si>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</si>
  <si>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</si>
  <si>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</si>
  <si>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</si>
  <si>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</si>
  <si>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</si>
  <si>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</si>
  <si>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</si>
  <si>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</si>
  <si>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</si>
  <si>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</si>
  <si>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</si>
  <si>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</si>
  <si>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</si>
  <si>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</si>
  <si>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</si>
  <si>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</si>
  <si>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</si>
  <si>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</si>
  <si>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</si>
  <si>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</si>
  <si>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</si>
  <si>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</si>
  <si>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</si>
  <si>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</si>
  <si>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</si>
  <si>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</si>
  <si>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</si>
  <si>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</si>
  <si>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</si>
  <si>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</si>
  <si>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</si>
  <si>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</si>
  <si>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</si>
  <si>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</si>
  <si>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</si>
  <si>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</si>
  <si>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</si>
  <si>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</si>
  <si>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</si>
  <si>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</si>
  <si>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</si>
  <si>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</si>
  <si>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</si>
  <si>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</si>
  <si>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</si>
  <si>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</si>
  <si>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</si>
  <si>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</si>
  <si>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</si>
  <si>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</si>
  <si>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</si>
  <si>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</si>
  <si>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</si>
  <si>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</si>
  <si>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</si>
  <si>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</si>
  <si>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</si>
  <si>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</si>
  <si>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</si>
  <si>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</si>
  <si>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</si>
  <si>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</si>
  <si>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</si>
  <si>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</si>
  <si>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</si>
  <si>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</si>
  <si>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</si>
  <si>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</si>
  <si>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</si>
  <si>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</si>
  <si>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</si>
  <si>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</si>
  <si>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</si>
  <si>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</si>
  <si>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</si>
  <si>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</si>
  <si>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</si>
  <si>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</si>
  <si>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</si>
  <si>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</si>
  <si>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</si>
  <si>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</si>
  <si>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</si>
  <si>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</si>
  <si>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</si>
  <si>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</si>
  <si>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</si>
  <si>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</si>
  <si>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</si>
  <si>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</si>
  <si>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</si>
  <si>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</si>
  <si>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</si>
  <si>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</si>
  <si>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</si>
  <si>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</si>
  <si>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</si>
  <si>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</si>
  <si>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</si>
  <si>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</si>
  <si>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</si>
  <si>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</si>
  <si>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</si>
  <si>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</si>
  <si>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</si>
  <si>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</si>
  <si>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</si>
  <si>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</si>
  <si>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</si>
  <si>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</si>
  <si>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</si>
  <si>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</si>
  <si>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</si>
  <si>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</si>
  <si>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</si>
  <si>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</si>
  <si>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</si>
  <si>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</si>
  <si>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</si>
  <si>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</si>
  <si>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</si>
  <si>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</si>
  <si>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</si>
  <si>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</si>
  <si>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</si>
  <si>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</si>
  <si>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</si>
  <si>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</si>
  <si>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</si>
  <si>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</si>
  <si>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</si>
  <si>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</si>
  <si>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</si>
  <si>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</si>
  <si>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</si>
  <si>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</si>
  <si>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</si>
  <si>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</si>
  <si>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</si>
  <si>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</si>
  <si>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</si>
  <si>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</si>
  <si>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</si>
  <si>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</si>
  <si>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</si>
  <si>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</si>
  <si>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</si>
  <si>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</si>
  <si>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</si>
  <si>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</si>
  <si>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</si>
  <si>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</si>
  <si>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</si>
  <si>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</si>
  <si>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</si>
  <si>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</si>
  <si>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</si>
  <si>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</si>
  <si>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</si>
  <si>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</si>
  <si>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</si>
  <si>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</si>
  <si>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</si>
  <si>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</si>
  <si>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</si>
  <si>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</si>
  <si>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</si>
  <si>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</si>
  <si>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</si>
  <si>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</si>
  <si>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</si>
  <si>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</si>
  <si>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</si>
  <si>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</si>
  <si>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</si>
  <si>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</si>
  <si>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</si>
  <si>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</si>
  <si>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</si>
  <si>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</si>
  <si>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</si>
  <si>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</si>
  <si>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</si>
  <si>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</si>
  <si>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</si>
  <si>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</si>
  <si>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</si>
  <si>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</si>
  <si>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</si>
  <si>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</si>
  <si>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</si>
  <si>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</si>
  <si>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</si>
  <si>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</si>
  <si>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</si>
  <si>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</si>
  <si>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</si>
  <si>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</si>
  <si>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</si>
  <si>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</si>
  <si>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</si>
  <si>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</si>
  <si>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</si>
  <si>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</si>
  <si>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</si>
  <si>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</si>
  <si>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</si>
  <si>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</si>
  <si>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</si>
  <si>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</si>
  <si>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</si>
  <si>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</si>
  <si>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</si>
  <si>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</si>
  <si>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</si>
  <si>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</si>
  <si>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</si>
  <si>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</si>
  <si>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</si>
  <si>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</si>
  <si>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</si>
  <si>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</si>
  <si>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</si>
  <si>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</si>
  <si>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</si>
  <si>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</si>
  <si>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</si>
  <si>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</si>
  <si>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</si>
  <si>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</si>
  <si>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</si>
  <si>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</si>
  <si>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</si>
  <si>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</si>
  <si>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</si>
  <si>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</si>
  <si>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</si>
  <si>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</si>
  <si>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</si>
  <si>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</si>
  <si>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</si>
  <si>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</si>
  <si>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</si>
  <si>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</si>
  <si>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</si>
  <si>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</si>
  <si>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</si>
  <si>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</si>
  <si>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</si>
  <si>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</si>
  <si>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</si>
  <si>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</si>
  <si>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</si>
  <si>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</si>
  <si>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</si>
  <si>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</si>
  <si>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</si>
  <si>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</si>
  <si>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</si>
  <si>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</si>
  <si>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</si>
  <si>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</si>
  <si>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</si>
  <si>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</si>
  <si>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</si>
  <si>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</si>
  <si>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</si>
  <si>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</si>
  <si>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</si>
  <si>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</si>
  <si>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</si>
  <si>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</si>
  <si>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</si>
  <si>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</si>
  <si>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</si>
  <si>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</si>
  <si>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</si>
  <si>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</si>
  <si>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</si>
  <si>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</si>
  <si>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</si>
  <si>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</si>
  <si>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</si>
  <si>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</si>
  <si>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</si>
  <si>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</si>
  <si>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</si>
  <si>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</si>
  <si>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</si>
  <si>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</si>
  <si>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</si>
  <si>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</si>
  <si>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</si>
  <si>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</si>
  <si>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</si>
  <si>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</si>
  <si>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</si>
  <si>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</si>
  <si>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</si>
  <si>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</si>
  <si>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</si>
  <si>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</si>
  <si>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</si>
  <si>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</si>
  <si>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</si>
  <si>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</si>
  <si>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</si>
  <si>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</si>
  <si>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</si>
  <si>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</si>
  <si>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</si>
  <si>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</si>
  <si>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</si>
  <si>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</si>
  <si>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</si>
  <si>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</si>
  <si>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</si>
  <si>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</si>
  <si>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</si>
  <si>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</si>
  <si>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</si>
  <si>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</si>
  <si>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</si>
  <si>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</si>
  <si>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</si>
  <si>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</si>
  <si>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</si>
  <si>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</si>
  <si>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</si>
  <si>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</si>
  <si>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</si>
  <si>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</si>
  <si>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</si>
  <si>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</si>
  <si>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</si>
  <si>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</si>
  <si>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</si>
  <si>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</si>
  <si>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</si>
  <si>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</si>
  <si>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</si>
  <si>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</si>
  <si>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</si>
  <si>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</si>
  <si>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</si>
  <si>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</si>
  <si>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</si>
  <si>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</si>
  <si>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</si>
  <si>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</si>
  <si>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</si>
  <si>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</si>
  <si>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</si>
  <si>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</si>
  <si>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</si>
  <si>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</si>
  <si>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</si>
  <si>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</si>
  <si>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</si>
  <si>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</si>
  <si>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</si>
  <si>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</si>
  <si>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</si>
  <si>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</si>
  <si>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</si>
  <si>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</si>
  <si>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</si>
  <si>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</si>
  <si>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</si>
  <si>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</si>
  <si>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</si>
  <si>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</si>
  <si>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</si>
  <si>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</si>
  <si>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</si>
  <si>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</si>
  <si>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</si>
  <si>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</si>
  <si>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</si>
  <si>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</si>
  <si>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</si>
  <si>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</si>
  <si>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</si>
  <si>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</si>
  <si>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</si>
  <si>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</si>
  <si>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</si>
  <si>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</si>
  <si>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</si>
  <si>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</si>
  <si>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</si>
  <si>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</si>
  <si>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</si>
  <si>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</si>
  <si>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</si>
  <si>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</si>
  <si>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</si>
  <si>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</si>
  <si>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</si>
  <si>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</si>
  <si>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</si>
  <si>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</si>
  <si>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</si>
  <si>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</si>
  <si>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</si>
  <si>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</si>
  <si>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</si>
  <si>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</si>
  <si>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</si>
  <si>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</si>
  <si>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</si>
  <si>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</si>
  <si>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</si>
  <si>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</si>
  <si>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</si>
  <si>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</si>
  <si>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</si>
  <si>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</si>
  <si>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</si>
  <si>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</si>
  <si>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</si>
  <si>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</si>
  <si>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</si>
  <si>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</si>
  <si>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</si>
  <si>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</si>
  <si>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</si>
  <si>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</si>
  <si>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</si>
  <si>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</si>
  <si>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</si>
  <si>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</si>
  <si>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</si>
  <si>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</si>
  <si>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</si>
  <si>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</si>
  <si>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</si>
  <si>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</si>
  <si>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</si>
  <si>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</si>
  <si>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</si>
  <si>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</si>
  <si>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</si>
  <si>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</si>
  <si>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</si>
  <si>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</si>
  <si>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</si>
  <si>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</si>
  <si>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</si>
  <si>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</si>
  <si>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</si>
  <si>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</si>
  <si>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</si>
  <si>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</si>
  <si>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</si>
  <si>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</si>
  <si>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</si>
  <si>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</si>
  <si>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</si>
  <si>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</si>
  <si>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</si>
  <si>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</si>
  <si>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</si>
  <si>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</si>
  <si>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</si>
  <si>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</si>
  <si>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</si>
  <si>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</si>
  <si>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</si>
  <si>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</si>
  <si>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</si>
  <si>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</si>
  <si>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</si>
  <si>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</si>
  <si>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</si>
  <si>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</si>
  <si>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</si>
  <si>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</si>
  <si>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</si>
  <si>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</si>
  <si>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</si>
  <si>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</si>
  <si>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</si>
  <si>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</si>
  <si>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</si>
  <si>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</si>
  <si>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</si>
  <si>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</si>
  <si>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</si>
  <si>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</si>
  <si>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</si>
  <si>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</si>
  <si>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</si>
  <si>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</si>
  <si>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</si>
  <si>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</si>
  <si>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</si>
  <si>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</si>
  <si>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</si>
  <si>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</si>
  <si>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</si>
  <si>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</si>
  <si>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</si>
  <si>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</si>
  <si>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</si>
  <si>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</si>
  <si>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</si>
  <si>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</si>
  <si>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</si>
  <si>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</si>
  <si>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</si>
  <si>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</si>
  <si>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</si>
  <si>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</si>
  <si>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</si>
  <si>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</si>
  <si>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</si>
  <si>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</si>
  <si>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</si>
  <si>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</si>
  <si>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</si>
  <si>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</si>
  <si>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</si>
  <si>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</si>
  <si>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</si>
  <si>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</si>
  <si>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</si>
  <si>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</si>
  <si>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</si>
  <si>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</si>
  <si>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</si>
  <si>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</si>
  <si>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</si>
  <si>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</si>
  <si>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</si>
  <si>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</si>
  <si>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</si>
  <si>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</si>
  <si>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</si>
  <si>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</si>
  <si>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</si>
  <si>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</si>
  <si>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</si>
  <si>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</si>
  <si>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</si>
  <si>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</si>
  <si>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</si>
  <si>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</si>
  <si>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</si>
  <si>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</si>
  <si>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</si>
  <si>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</si>
  <si>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</si>
  <si>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</si>
  <si>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</si>
  <si>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</si>
  <si>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</si>
  <si>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</si>
  <si>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</si>
  <si>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</si>
  <si>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</si>
  <si>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</si>
  <si>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</si>
  <si>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</si>
  <si>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</si>
  <si>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</si>
  <si>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</si>
  <si>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</si>
  <si>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</si>
  <si>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</si>
  <si>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</si>
  <si>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</si>
  <si>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</si>
  <si>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</si>
  <si>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</si>
  <si>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</si>
  <si>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</si>
  <si>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</si>
  <si>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</si>
  <si>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</si>
  <si>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</si>
  <si>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</si>
  <si>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</si>
  <si>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</si>
  <si>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</si>
  <si>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</si>
  <si>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</si>
  <si>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</si>
  <si>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</si>
  <si>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</si>
  <si>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</si>
  <si>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</si>
  <si>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</si>
  <si>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</si>
  <si>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</si>
  <si>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</si>
  <si>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</si>
  <si>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</si>
  <si>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</si>
  <si>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</si>
  <si>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</si>
  <si>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</si>
  <si>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</si>
  <si>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</si>
  <si>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</si>
  <si>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</si>
  <si>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</si>
  <si>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</si>
  <si>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</si>
  <si>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</si>
  <si>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</si>
  <si>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</si>
  <si>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</si>
  <si>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</si>
  <si>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</si>
  <si>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</si>
  <si>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</si>
  <si>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</si>
  <si>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</si>
  <si>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</si>
  <si>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</si>
  <si>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</si>
  <si>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</si>
  <si>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</si>
  <si>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</si>
  <si>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</si>
  <si>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</si>
  <si>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</si>
  <si>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</si>
  <si>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</si>
  <si>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</si>
  <si>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</si>
  <si>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</si>
  <si>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</si>
  <si>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</si>
  <si>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</si>
  <si>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</si>
  <si>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</si>
  <si>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</si>
  <si>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</si>
  <si>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</si>
  <si>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</si>
  <si>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</si>
  <si>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</si>
  <si>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</si>
  <si>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</si>
  <si>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</si>
  <si>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</si>
  <si>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</si>
  <si>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</si>
  <si>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</si>
  <si>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</si>
  <si>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</si>
  <si>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</si>
  <si>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</si>
  <si>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</si>
  <si>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</si>
  <si>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</si>
  <si>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</si>
  <si>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</si>
  <si>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</si>
  <si>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</si>
  <si>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</si>
  <si>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</si>
  <si>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</si>
  <si>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</si>
  <si>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</si>
  <si>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</si>
  <si>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</si>
  <si>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</si>
  <si>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</si>
  <si>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</si>
  <si>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</si>
  <si>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</si>
  <si>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</si>
  <si>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</si>
  <si>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</si>
  <si>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</si>
  <si>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</si>
  <si>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</si>
  <si>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</si>
  <si>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</si>
  <si>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</si>
  <si>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</si>
  <si>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</si>
  <si>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</si>
  <si>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</si>
  <si>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</si>
  <si>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</si>
  <si>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</si>
  <si>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</si>
  <si>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</si>
  <si>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</si>
  <si>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</si>
  <si>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</si>
  <si>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</si>
  <si>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</si>
  <si>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</si>
  <si>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</si>
  <si>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</si>
  <si>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</si>
  <si>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</si>
  <si>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</si>
  <si>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</si>
  <si>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</si>
  <si>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</si>
  <si>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</si>
  <si>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</si>
  <si>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</si>
  <si>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</si>
  <si>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</si>
  <si>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</si>
  <si>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</si>
  <si>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</si>
  <si>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</si>
  <si>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</si>
  <si>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</si>
  <si>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</si>
  <si>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</si>
  <si>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</si>
  <si>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</si>
  <si>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</si>
  <si>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</si>
  <si>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</si>
  <si>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</si>
  <si>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</si>
  <si>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</si>
  <si>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</si>
  <si>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</si>
  <si>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</si>
  <si>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</si>
  <si>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</si>
  <si>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</si>
  <si>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</si>
  <si>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</si>
  <si>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</si>
  <si>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</si>
  <si>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</si>
  <si>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</si>
  <si>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</si>
  <si>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</si>
  <si>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</si>
  <si>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</si>
  <si>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</si>
  <si>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</si>
  <si>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</si>
  <si>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</si>
  <si>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</si>
  <si>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</si>
  <si>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</si>
  <si>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</si>
  <si>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</si>
  <si>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</si>
  <si>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</si>
  <si>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</si>
  <si>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</si>
  <si>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</si>
  <si>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</si>
  <si>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</si>
  <si>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</si>
  <si>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</si>
  <si>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</si>
  <si>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</si>
  <si>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</si>
  <si>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</si>
  <si>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</si>
  <si>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</si>
  <si>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</si>
  <si>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</si>
  <si>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</si>
  <si>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</si>
  <si>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</si>
  <si>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</si>
  <si>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</si>
  <si>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</si>
  <si>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</si>
  <si>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</si>
  <si>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</si>
  <si>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</si>
  <si>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</si>
  <si>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</si>
  <si>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</si>
  <si>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</si>
  <si>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</si>
  <si>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</si>
  <si>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</si>
  <si>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</si>
  <si>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</si>
  <si>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</si>
  <si>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</si>
  <si>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</si>
  <si>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</si>
  <si>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</si>
  <si>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</si>
  <si>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</si>
  <si>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</si>
  <si>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</si>
  <si>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</si>
  <si>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</si>
  <si>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</si>
  <si>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</si>
  <si>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</si>
  <si>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</si>
  <si>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</si>
  <si>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</si>
  <si>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</si>
  <si>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</si>
  <si>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</si>
  <si>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</si>
  <si>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</si>
  <si>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</si>
  <si>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</si>
  <si>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</si>
  <si>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</si>
  <si>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</si>
  <si>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</si>
  <si>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</si>
  <si>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</si>
  <si>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</si>
  <si>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</si>
  <si>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</si>
  <si>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</si>
  <si>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</si>
  <si>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</si>
  <si>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</si>
  <si>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</si>
  <si>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</si>
  <si>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</si>
  <si>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</si>
  <si>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</si>
  <si>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</si>
  <si>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</si>
  <si>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</si>
  <si>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</si>
  <si>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</si>
  <si>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</si>
  <si>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</si>
  <si>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</si>
  <si>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</si>
  <si>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</si>
  <si>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</si>
  <si>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</si>
  <si>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</si>
  <si>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</si>
  <si>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</si>
  <si>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</si>
  <si>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</si>
  <si>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</si>
  <si>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</si>
  <si>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</si>
  <si>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</si>
  <si>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</si>
  <si>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</si>
  <si>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</si>
  <si>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</si>
  <si>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</si>
  <si>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</si>
  <si>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</si>
  <si>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</si>
  <si>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</si>
  <si>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</si>
  <si>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</si>
  <si>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</si>
  <si>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</si>
  <si>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</si>
  <si>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</si>
  <si>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</si>
  <si>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</si>
  <si>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</si>
  <si>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</si>
  <si>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</si>
  <si>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</si>
  <si>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</si>
  <si>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</si>
  <si>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</si>
  <si>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</si>
  <si>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</si>
  <si>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</si>
  <si>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</si>
  <si>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</si>
  <si>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</si>
  <si>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</si>
  <si>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</si>
  <si>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</si>
  <si>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</si>
  <si>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</si>
  <si>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</si>
  <si>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</si>
  <si>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</si>
  <si>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</si>
  <si>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</si>
  <si>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</si>
  <si>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</si>
  <si>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</si>
  <si>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</si>
  <si>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</si>
  <si>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</si>
  <si>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</si>
  <si>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</si>
  <si>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</si>
  <si>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</si>
  <si>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</si>
  <si>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</si>
  <si>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</si>
  <si>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</si>
  <si>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</si>
  <si>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</si>
  <si>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</si>
  <si>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</si>
  <si>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</si>
  <si>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</si>
  <si>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</si>
  <si>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</si>
  <si>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</si>
  <si>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</si>
  <si>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</si>
  <si>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</si>
  <si>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</si>
  <si>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</si>
  <si>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</si>
  <si>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</si>
  <si>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</si>
  <si>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</si>
  <si>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</si>
  <si>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</si>
  <si>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</si>
  <si>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</si>
  <si>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</si>
  <si>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</si>
  <si>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</si>
  <si>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</si>
  <si>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</si>
  <si>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</si>
  <si>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</si>
  <si>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</si>
  <si>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</si>
  <si>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</si>
  <si>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</si>
  <si>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</si>
  <si>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</si>
  <si>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</si>
  <si>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</si>
  <si>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</si>
  <si>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</si>
  <si>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</si>
  <si>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</si>
  <si>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</si>
  <si>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</si>
  <si>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</si>
  <si>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</si>
  <si>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</si>
  <si>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</si>
  <si>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</si>
  <si>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</si>
  <si>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</si>
  <si>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</si>
  <si>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</si>
  <si>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</si>
  <si>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</si>
  <si>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</si>
  <si>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</si>
  <si>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</si>
  <si>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</si>
  <si>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</si>
  <si>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</si>
  <si>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</si>
  <si>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</si>
  <si>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</si>
  <si>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</si>
  <si>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</si>
  <si>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</si>
  <si>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</si>
  <si>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</si>
  <si>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</si>
  <si>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</si>
  <si>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</si>
  <si>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</si>
  <si>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</si>
  <si>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</si>
  <si>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</si>
  <si>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</si>
  <si>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</si>
  <si>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</si>
  <si>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</si>
  <si>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</si>
  <si>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</si>
  <si>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</si>
  <si>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</si>
  <si>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</si>
  <si>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</si>
  <si>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</si>
  <si>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</si>
  <si>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</si>
  <si>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</si>
  <si>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</si>
  <si>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</si>
  <si>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</si>
  <si>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</si>
  <si>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</si>
  <si>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</si>
  <si>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</si>
  <si>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</si>
  <si>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</si>
  <si>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</si>
  <si>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</si>
  <si>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</si>
  <si>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</si>
  <si>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</si>
  <si>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</si>
  <si>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</si>
  <si>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</si>
  <si>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</si>
  <si>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</si>
  <si>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</si>
  <si>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</si>
  <si>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</si>
  <si>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</si>
  <si>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</si>
  <si>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</si>
  <si>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</si>
  <si>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</si>
  <si>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</si>
  <si>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</si>
  <si>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</si>
  <si>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</si>
  <si>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</si>
  <si>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</si>
  <si>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</si>
  <si>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</si>
  <si>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</si>
  <si>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</si>
  <si>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</si>
  <si>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</si>
  <si>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</si>
  <si>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</si>
  <si>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</si>
  <si>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</si>
  <si>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</si>
  <si>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</si>
  <si>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</si>
  <si>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</si>
  <si>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</si>
  <si>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</si>
  <si>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</si>
  <si>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</si>
  <si>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</si>
  <si>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</si>
  <si>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</si>
  <si>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</si>
  <si>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</si>
  <si>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</si>
  <si>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</si>
  <si>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</si>
  <si>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</si>
  <si>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</si>
  <si>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</si>
  <si>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</si>
  <si>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</si>
  <si>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</si>
  <si>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</si>
  <si>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</si>
  <si>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</si>
  <si>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</si>
  <si>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</si>
  <si>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</si>
  <si>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</si>
  <si>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</si>
  <si>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</si>
  <si>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</si>
  <si>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</si>
  <si>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</si>
  <si>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</si>
  <si>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</si>
  <si>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</si>
  <si>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</si>
  <si>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</si>
  <si>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</si>
  <si>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</si>
  <si>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</si>
  <si>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</si>
  <si>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</si>
  <si>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</si>
  <si>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</si>
  <si>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</si>
  <si>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</si>
  <si>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</si>
  <si>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</si>
  <si>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</si>
  <si>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</si>
  <si>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</si>
  <si>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</si>
  <si>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</si>
  <si>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</si>
  <si>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</si>
  <si>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</si>
  <si>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</si>
  <si>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</si>
  <si>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</si>
  <si>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</si>
  <si>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</si>
  <si>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</si>
  <si>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</si>
  <si>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</si>
  <si>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</si>
  <si>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</si>
  <si>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</si>
  <si>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</si>
  <si>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</si>
  <si>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</si>
  <si>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</si>
  <si>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</si>
  <si>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</si>
  <si>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</si>
  <si>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</si>
  <si>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</si>
  <si>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</si>
  <si>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</si>
  <si>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</si>
  <si>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</si>
  <si>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</si>
  <si>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</si>
  <si>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</si>
  <si>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</si>
  <si>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</si>
  <si>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</si>
  <si>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</si>
  <si>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</si>
  <si>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</si>
  <si>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</si>
  <si>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</si>
  <si>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</si>
  <si>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</si>
  <si>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</si>
  <si>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</si>
  <si>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</si>
  <si>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</si>
  <si>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</si>
  <si>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</si>
  <si>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</si>
  <si>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</si>
  <si>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</si>
  <si>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</si>
  <si>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</si>
  <si>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</si>
  <si>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</si>
  <si>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</si>
  <si>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</si>
  <si>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</si>
  <si>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</si>
  <si>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</si>
  <si>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</si>
  <si>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</si>
  <si>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</si>
  <si>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</si>
  <si>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</si>
  <si>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</si>
  <si>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</si>
  <si>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</si>
  <si>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</si>
  <si>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</si>
  <si>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</si>
  <si>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</si>
  <si>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</si>
  <si>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</si>
  <si>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</si>
  <si>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</si>
  <si>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</si>
  <si>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</si>
  <si>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</si>
  <si>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</si>
  <si>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</si>
  <si>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</si>
  <si>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</si>
  <si>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</si>
  <si>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</si>
  <si>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</si>
  <si>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</si>
  <si>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</si>
  <si>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</si>
  <si>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</si>
  <si>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</si>
  <si>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</si>
  <si>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</si>
  <si>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</si>
  <si>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</si>
  <si>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</si>
  <si>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</si>
  <si>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</si>
  <si>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</si>
  <si>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</si>
  <si>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</si>
  <si>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</si>
  <si>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</si>
  <si>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</si>
  <si>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</si>
  <si>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</si>
  <si>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</si>
  <si>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</si>
  <si>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</si>
  <si>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</si>
  <si>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</si>
  <si>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</si>
  <si>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</si>
  <si>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</si>
  <si>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</si>
  <si>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</si>
  <si>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</si>
  <si>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</si>
  <si>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</si>
  <si>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</si>
  <si>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</si>
  <si>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</si>
  <si>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</si>
  <si>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</si>
  <si>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</si>
  <si>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</si>
  <si>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</si>
  <si>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</si>
  <si>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</si>
  <si>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</si>
  <si>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</si>
  <si>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</si>
  <si>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</si>
  <si>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</si>
  <si>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</si>
  <si>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</si>
  <si>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</si>
  <si>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</si>
  <si>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</si>
  <si>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</si>
  <si>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</si>
  <si>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</si>
  <si>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</si>
  <si>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</si>
  <si>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</si>
  <si>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</si>
  <si>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</si>
  <si>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</si>
  <si>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</si>
  <si>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</si>
  <si>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</si>
  <si>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</si>
  <si>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</si>
  <si>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</si>
  <si>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</si>
  <si>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</si>
  <si>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</si>
  <si>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</si>
  <si>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</si>
  <si>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</si>
  <si>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</si>
  <si>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</si>
  <si>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</si>
  <si>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</si>
  <si>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</si>
  <si>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</si>
  <si>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</si>
  <si>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</si>
  <si>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</si>
  <si>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</si>
  <si>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</si>
  <si>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</si>
  <si>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</si>
  <si>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</si>
  <si>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</si>
  <si>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</si>
  <si>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</si>
  <si>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</si>
  <si>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</si>
  <si>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</si>
  <si>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</si>
  <si>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</si>
  <si>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</si>
  <si>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</si>
  <si>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</si>
  <si>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</si>
  <si>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</si>
  <si>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</si>
  <si>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</si>
  <si>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</si>
  <si>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</si>
  <si>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</si>
  <si>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</si>
  <si>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</si>
  <si>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</si>
  <si>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</si>
  <si>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</si>
  <si>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</si>
  <si>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</si>
  <si>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</si>
  <si>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</si>
  <si>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</si>
  <si>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</si>
  <si>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</si>
  <si>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</si>
  <si>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</si>
  <si>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</si>
  <si>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</si>
  <si>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</si>
  <si>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</si>
  <si>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</si>
  <si>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</si>
  <si>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</si>
  <si>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</si>
  <si>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</si>
  <si>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</si>
  <si>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</si>
  <si>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</si>
  <si>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</si>
  <si>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</si>
  <si>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</si>
  <si>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</si>
  <si>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</si>
  <si>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</si>
  <si>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</si>
  <si>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</si>
  <si>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</si>
  <si>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</si>
  <si>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</si>
  <si>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</si>
  <si>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</si>
  <si>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</si>
  <si>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</si>
  <si>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</si>
  <si>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</si>
  <si>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</si>
  <si>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</si>
  <si>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</si>
  <si>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</si>
  <si>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</si>
  <si>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</si>
  <si>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</si>
  <si>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</si>
  <si>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</si>
  <si>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</si>
  <si>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</si>
  <si>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</si>
  <si>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</si>
  <si>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</si>
  <si>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</si>
  <si>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</si>
  <si>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</si>
  <si>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</si>
  <si>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</si>
  <si>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</si>
  <si>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</si>
  <si>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</si>
  <si>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</si>
  <si>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</si>
  <si>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</si>
  <si>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</si>
  <si>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</si>
  <si>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</si>
  <si>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</si>
  <si>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</si>
  <si>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</si>
  <si>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</si>
  <si>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</si>
  <si>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</si>
  <si>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</si>
  <si>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</si>
  <si>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</si>
  <si>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</si>
  <si>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</si>
  <si>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</si>
  <si>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</si>
  <si>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</si>
  <si>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</si>
  <si>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</si>
  <si>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</si>
  <si>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</si>
  <si>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</si>
  <si>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</si>
  <si>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</si>
  <si>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</si>
  <si>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</si>
  <si>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</si>
  <si>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</si>
  <si>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</si>
  <si>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</si>
  <si>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</si>
  <si>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</si>
  <si>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</si>
  <si>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</si>
  <si>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</si>
  <si>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</si>
  <si>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</si>
  <si>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</si>
  <si>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</si>
  <si>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</si>
  <si>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</si>
  <si>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</si>
  <si>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</si>
  <si>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</si>
  <si>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</si>
  <si>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</si>
  <si>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</si>
  <si>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</si>
  <si>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</si>
  <si>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</si>
  <si>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</si>
  <si>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</si>
  <si>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</si>
  <si>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</si>
  <si>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</si>
  <si>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</si>
  <si>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</si>
  <si>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</si>
  <si>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</si>
  <si>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</si>
  <si>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</si>
  <si>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</si>
  <si>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</si>
  <si>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</si>
  <si>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</si>
  <si>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</si>
  <si>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</si>
  <si>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</si>
  <si>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</si>
  <si>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</si>
  <si>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</si>
  <si>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</si>
  <si>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</si>
  <si>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</si>
  <si>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</si>
  <si>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</si>
  <si>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</si>
  <si>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</si>
  <si>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</si>
  <si>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</si>
  <si>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</si>
  <si>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</si>
  <si>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</si>
  <si>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</si>
  <si>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</si>
  <si>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</si>
  <si>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</si>
  <si>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</si>
  <si>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</si>
  <si>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</si>
  <si>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</si>
  <si>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</si>
  <si>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</si>
  <si>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</si>
  <si>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</si>
  <si>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</si>
  <si>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</si>
  <si>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</si>
  <si>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</si>
  <si>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</si>
  <si>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</si>
  <si>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</si>
  <si>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</si>
  <si>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</si>
  <si>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</si>
  <si>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</si>
  <si>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</si>
  <si>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</si>
  <si>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</si>
  <si>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</si>
  <si>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</si>
  <si>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</si>
  <si>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</si>
  <si>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</si>
  <si>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</si>
  <si>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</si>
  <si>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</si>
  <si>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</si>
  <si>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</si>
  <si>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</si>
  <si>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</si>
  <si>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</si>
  <si>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</si>
  <si>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</si>
  <si>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</si>
  <si>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</si>
  <si>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</si>
  <si>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</si>
  <si>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</si>
  <si>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</si>
  <si>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</si>
  <si>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</si>
  <si>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</si>
  <si>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</si>
  <si>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</si>
  <si>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</si>
  <si>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</si>
  <si>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</si>
  <si>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</si>
  <si>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</si>
  <si>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</si>
  <si>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</si>
  <si>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</si>
  <si>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</si>
  <si>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</si>
  <si>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</si>
  <si>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</si>
  <si>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</si>
  <si>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</si>
  <si>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</si>
  <si>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</si>
  <si>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</si>
  <si>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</si>
  <si>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</si>
  <si>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</si>
  <si>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</si>
  <si>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</si>
  <si>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</si>
  <si>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</si>
  <si>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</si>
  <si>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</si>
  <si>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</si>
  <si>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</si>
  <si>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</si>
  <si>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</si>
  <si>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</si>
  <si>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</si>
  <si>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</si>
  <si>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</si>
  <si>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</si>
  <si>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</si>
  <si>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</si>
  <si>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</si>
  <si>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</si>
  <si>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</si>
  <si>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</si>
  <si>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</si>
  <si>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</si>
  <si>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</si>
  <si>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</si>
  <si>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</si>
  <si>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</si>
  <si>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</si>
  <si>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</si>
  <si>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</si>
  <si>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</si>
  <si>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</si>
  <si>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</si>
  <si>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</si>
  <si>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</si>
  <si>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</si>
  <si>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</si>
  <si>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</si>
  <si>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</si>
  <si>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</si>
  <si>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</si>
  <si>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</si>
  <si>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</si>
  <si>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</si>
  <si>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</si>
  <si>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</si>
  <si>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</si>
  <si>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</si>
  <si>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</si>
  <si>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</si>
  <si>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</si>
  <si>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</si>
  <si>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</si>
  <si>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</si>
  <si>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</si>
  <si>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</si>
  <si>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</si>
  <si>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</si>
  <si>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</si>
  <si>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</si>
  <si>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</si>
  <si>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</si>
  <si>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</si>
  <si>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</si>
  <si>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</si>
  <si>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</si>
  <si>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</si>
  <si>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</si>
  <si>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</si>
  <si>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</si>
  <si>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</si>
  <si>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</si>
  <si>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</si>
  <si>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</si>
  <si>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</si>
  <si>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</si>
  <si>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</si>
  <si>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</si>
  <si>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</si>
  <si>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</si>
  <si>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</si>
  <si>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</si>
  <si>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</si>
  <si>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</si>
  <si>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</si>
  <si>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</si>
  <si>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</si>
  <si>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</si>
  <si>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</si>
  <si>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</si>
  <si>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</si>
  <si>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</si>
  <si>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</si>
  <si>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</si>
  <si>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</si>
  <si>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</si>
  <si>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</si>
  <si>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</si>
  <si>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</si>
  <si>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</si>
  <si>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</si>
  <si>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</si>
  <si>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</si>
  <si>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</si>
  <si>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</si>
  <si>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</si>
  <si>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</si>
  <si>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</si>
  <si>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</si>
  <si>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</si>
  <si>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</si>
  <si>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</si>
  <si>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</si>
  <si>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</si>
  <si>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</si>
  <si>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</si>
  <si>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</si>
  <si>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</si>
  <si>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</si>
  <si>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</si>
  <si>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</si>
  <si>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</si>
  <si>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</si>
  <si>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</si>
  <si>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</si>
  <si>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</si>
  <si>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</si>
  <si>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</si>
  <si>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</si>
  <si>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</si>
  <si>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</si>
  <si>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</si>
  <si>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</si>
  <si>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</si>
  <si>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</si>
  <si>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</si>
  <si>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</si>
  <si>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</si>
  <si>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</si>
  <si>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</si>
  <si>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</si>
  <si>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</si>
  <si>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</si>
  <si>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</si>
  <si>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</si>
  <si>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</si>
  <si>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</si>
  <si>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</si>
  <si>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</si>
  <si>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</si>
  <si>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</si>
  <si>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</si>
  <si>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</si>
  <si>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</si>
  <si>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</si>
  <si>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</si>
  <si>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</si>
  <si>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</si>
  <si>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</si>
  <si>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</si>
  <si>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</si>
  <si>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</si>
  <si>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</si>
  <si>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</si>
  <si>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</si>
  <si>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</si>
  <si>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</si>
  <si>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</si>
  <si>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</si>
  <si>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</si>
  <si>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</si>
  <si>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</si>
  <si>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</si>
  <si>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</si>
  <si>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</si>
  <si>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</si>
  <si>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</si>
  <si>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</si>
  <si>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</si>
  <si>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</si>
  <si>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</si>
  <si>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</si>
  <si>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</si>
  <si>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</si>
  <si>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</si>
  <si>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</si>
  <si>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</si>
  <si>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</si>
  <si>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</si>
  <si>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</si>
  <si>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</si>
  <si>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</si>
  <si>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</si>
  <si>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</si>
  <si>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</si>
  <si>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</si>
  <si>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</si>
  <si>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</si>
  <si>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</si>
  <si>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</si>
  <si>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</si>
  <si>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</si>
  <si>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</si>
  <si>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</si>
  <si>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</si>
  <si>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</si>
  <si>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</si>
  <si>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</si>
  <si>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</si>
  <si>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</si>
  <si>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</si>
  <si>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</si>
  <si>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</si>
  <si>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</si>
  <si>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</si>
  <si>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</si>
  <si>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</si>
  <si>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</si>
  <si>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</si>
  <si>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</si>
  <si>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</si>
  <si>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</si>
  <si>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</si>
  <si>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</si>
  <si>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</si>
  <si>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</si>
  <si>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</si>
  <si>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</si>
  <si>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</si>
  <si>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</si>
  <si>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</si>
  <si>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</si>
  <si>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</si>
  <si>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</si>
  <si>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</si>
  <si>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</si>
  <si>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</si>
  <si>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</si>
  <si>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</si>
  <si>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</si>
  <si>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</si>
  <si>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</si>
  <si>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</si>
  <si>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</si>
  <si>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</si>
  <si>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</si>
  <si>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</si>
  <si>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</si>
  <si>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</si>
  <si>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</si>
  <si>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</si>
  <si>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</si>
  <si>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</si>
  <si>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</si>
  <si>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</si>
  <si>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</si>
  <si>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</si>
  <si>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</si>
  <si>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</si>
  <si>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</si>
  <si>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</si>
  <si>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</si>
  <si>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</si>
  <si>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</si>
  <si>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</si>
  <si>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</si>
  <si>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</si>
  <si>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</si>
  <si>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</si>
  <si>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</si>
  <si>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</si>
  <si>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</si>
  <si>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</si>
  <si>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</si>
  <si>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</si>
  <si>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</si>
  <si>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</si>
  <si>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</si>
  <si>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</si>
  <si>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</si>
  <si>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</si>
  <si>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</si>
  <si>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</si>
  <si>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</si>
  <si>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</si>
  <si>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</si>
  <si>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</si>
  <si>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</si>
  <si>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</si>
  <si>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</si>
  <si>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</si>
  <si>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</si>
  <si>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</si>
  <si>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</si>
  <si>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</si>
  <si>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</si>
  <si>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</si>
  <si>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</si>
  <si>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</si>
  <si>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</si>
  <si>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</si>
  <si>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</si>
  <si>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</si>
  <si>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</si>
  <si>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</si>
  <si>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</si>
  <si>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</si>
  <si>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</si>
  <si>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</si>
  <si>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</si>
  <si>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</si>
  <si>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</si>
  <si>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</si>
  <si>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</si>
  <si>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</si>
  <si>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</si>
  <si>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</si>
  <si>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</si>
  <si>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</si>
  <si>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</si>
  <si>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</si>
  <si>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</si>
  <si>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</si>
  <si>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</si>
  <si>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</si>
  <si>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</si>
  <si>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</si>
  <si>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</si>
  <si>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</si>
  <si>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</si>
  <si>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</si>
  <si>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</si>
  <si>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</si>
  <si>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</si>
  <si>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</si>
  <si>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</si>
  <si>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</si>
  <si>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</si>
  <si>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</si>
  <si>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</si>
  <si>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</si>
  <si>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</si>
  <si>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</si>
  <si>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</si>
  <si>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</si>
  <si>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</si>
  <si>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</si>
  <si>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</si>
  <si>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</si>
  <si>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</si>
  <si>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</si>
  <si>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</si>
  <si>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</si>
  <si>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</si>
  <si>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</si>
  <si>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</si>
  <si>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</si>
  <si>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</si>
  <si>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</si>
  <si>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</si>
  <si>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</si>
  <si>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</si>
  <si>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</si>
  <si>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</si>
  <si>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</si>
  <si>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</si>
  <si>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</si>
  <si>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</si>
  <si>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</si>
  <si>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</si>
  <si>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</si>
  <si>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</si>
  <si>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</si>
  <si>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</si>
  <si>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</si>
  <si>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</si>
  <si>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</si>
  <si>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</si>
  <si>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</si>
  <si>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</si>
  <si>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</si>
  <si>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</si>
  <si>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</si>
  <si>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</si>
  <si>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</si>
  <si>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</si>
  <si>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</si>
  <si>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</si>
  <si>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</si>
  <si>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</si>
  <si>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</si>
  <si>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</si>
  <si>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</si>
  <si>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</si>
  <si>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</si>
  <si>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</si>
  <si>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</si>
  <si>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</si>
  <si>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</si>
  <si>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</si>
  <si>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</si>
  <si>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</si>
  <si>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</si>
  <si>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</si>
  <si>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</si>
  <si>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</si>
  <si>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</si>
  <si>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</si>
  <si>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</si>
  <si>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</si>
  <si>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</si>
  <si>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</si>
  <si>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</si>
  <si>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</si>
  <si>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</si>
  <si>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</si>
  <si>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</si>
  <si>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</si>
  <si>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</si>
  <si>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</si>
  <si>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</si>
  <si>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</si>
  <si>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</si>
  <si>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</si>
  <si>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</si>
  <si>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</si>
  <si>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</si>
  <si>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</si>
  <si>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</si>
  <si>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</si>
  <si>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</si>
  <si>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</si>
  <si>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</si>
  <si>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</si>
  <si>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</si>
  <si>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</si>
  <si>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</si>
  <si>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</si>
  <si>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</si>
  <si>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</si>
  <si>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</si>
  <si>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</si>
  <si>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</si>
  <si>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</si>
  <si>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</si>
  <si>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</si>
  <si>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</si>
  <si>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</si>
  <si>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</si>
  <si>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</si>
  <si>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</si>
  <si>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</si>
  <si>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</si>
  <si>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</si>
  <si>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</si>
  <si>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</si>
  <si>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</si>
  <si>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</si>
  <si>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</si>
  <si>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</si>
  <si>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</si>
  <si>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</si>
  <si>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</si>
  <si>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</si>
  <si>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</si>
  <si>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</si>
  <si>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</si>
  <si>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</si>
  <si>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</si>
  <si>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</si>
  <si>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</si>
  <si>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</si>
  <si>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</si>
  <si>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</si>
  <si>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</si>
  <si>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</si>
  <si>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</si>
  <si>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</si>
  <si>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</si>
  <si>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</si>
  <si>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</si>
  <si>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</si>
  <si>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</si>
  <si>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</si>
  <si>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</si>
  <si>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</si>
  <si>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</si>
  <si>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</si>
  <si>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</si>
  <si>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</si>
  <si>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</si>
  <si>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</si>
  <si>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</si>
  <si>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</si>
  <si>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</si>
  <si>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</si>
  <si>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</si>
  <si>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</si>
  <si>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</si>
  <si>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</si>
  <si>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</si>
  <si>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</si>
  <si>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</si>
  <si>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</si>
  <si>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</si>
  <si>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</si>
  <si>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</si>
  <si>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</si>
  <si>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</si>
  <si>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</si>
  <si>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</si>
  <si>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</si>
  <si>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</si>
  <si>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</si>
  <si>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</si>
  <si>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</si>
  <si>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</si>
  <si>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</si>
  <si>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</si>
  <si>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</si>
  <si>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</si>
  <si>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</si>
  <si>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</si>
  <si>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</si>
  <si>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</si>
  <si>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</si>
  <si>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</si>
  <si>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</si>
  <si>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</si>
  <si>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</si>
  <si>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</si>
  <si>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</si>
  <si>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</si>
  <si>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</si>
  <si>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</si>
  <si>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</si>
  <si>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</si>
  <si>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</si>
  <si>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</si>
  <si>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</si>
  <si>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</si>
  <si>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</si>
  <si>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</si>
  <si>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</si>
  <si>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</si>
  <si>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</si>
  <si>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</si>
  <si>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</si>
  <si>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</si>
  <si>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</si>
  <si>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</si>
  <si>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</si>
  <si>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</si>
  <si>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</si>
  <si>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</si>
  <si>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</si>
  <si>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</si>
  <si>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</si>
  <si>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</si>
  <si>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</si>
  <si>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</si>
  <si>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</si>
  <si>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</si>
  <si>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</si>
  <si>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</si>
  <si>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</si>
  <si>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</si>
  <si>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</si>
  <si>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</si>
  <si>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</si>
  <si>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</si>
  <si>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</si>
  <si>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</si>
  <si>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</si>
  <si>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</si>
  <si>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</si>
  <si>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</si>
  <si>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</si>
  <si>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</si>
  <si>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</si>
  <si>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</si>
  <si>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</si>
  <si>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</si>
  <si>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</si>
  <si>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</si>
  <si>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</si>
  <si>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</si>
  <si>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</si>
  <si>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</si>
  <si>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</si>
  <si>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</si>
  <si>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</si>
  <si>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</si>
  <si>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</si>
  <si>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</si>
  <si>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</si>
  <si>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</si>
  <si>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</si>
  <si>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</si>
  <si>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</si>
  <si>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</si>
  <si>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</si>
  <si>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</si>
  <si>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</si>
  <si>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</si>
  <si>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</si>
  <si>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</si>
  <si>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</si>
  <si>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</si>
  <si>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</si>
  <si>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</si>
  <si>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</si>
  <si>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</si>
  <si>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</si>
  <si>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</si>
  <si>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</si>
  <si>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</si>
  <si>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</si>
  <si>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</si>
  <si>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</si>
  <si>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</si>
  <si>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</si>
  <si>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</si>
  <si>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</si>
  <si>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</si>
  <si>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</si>
  <si>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</si>
  <si>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</si>
  <si>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</si>
  <si>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</si>
  <si>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</si>
  <si>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</si>
  <si>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</si>
  <si>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</si>
  <si>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</si>
  <si>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</si>
  <si>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</si>
  <si>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</si>
  <si>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</si>
  <si>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</si>
  <si>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</si>
  <si>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</si>
  <si>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</si>
  <si>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</si>
  <si>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</si>
  <si>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</si>
  <si>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</si>
  <si>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</si>
  <si>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</si>
  <si>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</si>
  <si>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</si>
  <si>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</si>
  <si>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</si>
  <si>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</si>
  <si>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</si>
  <si>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</si>
  <si>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</si>
  <si>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</si>
  <si>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</si>
  <si>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</si>
  <si>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</si>
  <si>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</si>
  <si>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</si>
  <si>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</si>
  <si>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</si>
  <si>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</si>
  <si>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</si>
  <si>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</si>
  <si>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</si>
  <si>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</si>
  <si>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</si>
  <si>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</si>
  <si>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</si>
  <si>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</si>
  <si>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</si>
  <si>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</si>
  <si>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</si>
  <si>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</si>
  <si>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</si>
  <si>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</si>
  <si>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</si>
  <si>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</si>
  <si>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</si>
  <si>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</si>
  <si>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</si>
  <si>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</si>
  <si>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</si>
  <si>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</si>
  <si>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</si>
  <si>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</si>
  <si>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</si>
  <si>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</si>
  <si>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</si>
  <si>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</si>
  <si>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</si>
  <si>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</si>
  <si>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</si>
  <si>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</si>
  <si>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</si>
  <si>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</si>
  <si>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</si>
  <si>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</si>
  <si>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</si>
  <si>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</si>
  <si>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</si>
  <si>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</si>
  <si>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</si>
  <si>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</si>
  <si>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</si>
  <si>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</si>
  <si>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</si>
  <si>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</si>
  <si>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</si>
  <si>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</si>
  <si>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</si>
  <si>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</si>
  <si>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</si>
  <si>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</si>
  <si>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</si>
  <si>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</si>
  <si>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</si>
  <si>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</si>
  <si>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</si>
  <si>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</si>
  <si>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</si>
  <si>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</si>
  <si>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</si>
  <si>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</si>
  <si>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</si>
  <si>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</si>
  <si>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</si>
  <si>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</si>
  <si>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</si>
  <si>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</si>
  <si>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</si>
  <si>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</si>
  <si>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</si>
  <si>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</si>
  <si>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</si>
  <si>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</si>
  <si>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</si>
  <si>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</si>
  <si>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</si>
  <si>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</si>
  <si>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</si>
  <si>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</si>
  <si>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</si>
  <si>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</si>
  <si>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</si>
  <si>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</si>
  <si>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</si>
  <si>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</si>
  <si>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</si>
  <si>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</si>
  <si>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</si>
  <si>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</si>
  <si>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</si>
  <si>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</si>
  <si>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</si>
  <si>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</si>
  <si>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</si>
  <si>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</si>
  <si>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</si>
  <si>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</si>
  <si>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</si>
  <si>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</si>
  <si>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</si>
  <si>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</si>
  <si>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</si>
  <si>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</si>
  <si>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</si>
  <si>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</si>
  <si>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</si>
  <si>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</si>
  <si>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</si>
  <si>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</si>
  <si>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</si>
  <si>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</si>
  <si>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</si>
  <si>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</si>
  <si>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</si>
  <si>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</si>
  <si>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</si>
  <si>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</si>
  <si>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</si>
  <si>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</si>
  <si>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</si>
  <si>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</si>
  <si>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</si>
  <si>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</si>
  <si>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</si>
  <si>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</si>
  <si>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</si>
  <si>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</si>
  <si>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</si>
  <si>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</si>
  <si>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</si>
  <si>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</si>
  <si>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</si>
  <si>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</si>
  <si>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</si>
  <si>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</si>
  <si>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</si>
  <si>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</si>
  <si>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</si>
  <si>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</si>
  <si>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</si>
  <si>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</si>
  <si>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</si>
  <si>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</si>
  <si>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</si>
  <si>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</si>
  <si>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</si>
  <si>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</si>
  <si>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</si>
  <si>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</si>
  <si>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</si>
  <si>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</si>
  <si>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</si>
  <si>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</si>
  <si>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</si>
  <si>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</si>
  <si>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</si>
  <si>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</si>
  <si>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</si>
  <si>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</si>
  <si>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</si>
  <si>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</si>
  <si>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</si>
  <si>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</si>
  <si>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</si>
  <si>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</si>
  <si>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</si>
  <si>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</si>
  <si>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</si>
  <si>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</si>
  <si>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</si>
  <si>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</si>
  <si>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</si>
  <si>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</si>
  <si>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</si>
  <si>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</si>
  <si>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</si>
  <si>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</si>
  <si>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</si>
  <si>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</si>
  <si>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</si>
  <si>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</si>
  <si>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</si>
  <si>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</si>
  <si>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</si>
  <si>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</si>
  <si>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</si>
  <si>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</si>
  <si>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</si>
  <si>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</si>
  <si>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</si>
  <si>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</si>
  <si>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</si>
  <si>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</si>
  <si>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</si>
  <si>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</si>
  <si>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</si>
  <si>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</si>
  <si>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</si>
  <si>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</si>
  <si>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</si>
  <si>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</si>
  <si>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</si>
  <si>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</si>
  <si>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</si>
  <si>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</si>
  <si>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</si>
  <si>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</si>
  <si>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</si>
  <si>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</si>
  <si>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</si>
  <si>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</si>
  <si>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</si>
  <si>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</si>
  <si>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</si>
  <si>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</si>
  <si>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</si>
  <si>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</si>
  <si>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</si>
  <si>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</si>
  <si>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</si>
  <si>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</si>
  <si>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</si>
  <si>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</si>
  <si>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</si>
  <si>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</si>
  <si>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</si>
  <si>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</si>
  <si>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</si>
  <si>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</si>
  <si>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</si>
  <si>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</si>
  <si>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</si>
  <si>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</si>
  <si>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</si>
  <si>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</si>
  <si>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</si>
  <si>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</si>
  <si>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</si>
  <si>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</si>
  <si>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</si>
  <si>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</si>
  <si>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</si>
  <si>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</si>
  <si>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</si>
  <si>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</si>
  <si>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</si>
  <si>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</si>
  <si>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</si>
  <si>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</si>
  <si>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</si>
  <si>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</si>
  <si>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</si>
  <si>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</si>
  <si>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</si>
  <si>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</si>
  <si>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</si>
  <si>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</si>
  <si>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</si>
  <si>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</si>
  <si>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</si>
  <si>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</si>
  <si>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</si>
  <si>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</si>
  <si>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</si>
  <si>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</si>
  <si>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</si>
  <si>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</si>
  <si>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</si>
  <si>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</si>
  <si>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</si>
  <si>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</si>
  <si>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</si>
  <si>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</si>
  <si>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</si>
  <si>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</si>
  <si>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</si>
  <si>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</si>
  <si>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</si>
  <si>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</si>
  <si>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</si>
  <si>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</si>
  <si>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</si>
  <si>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</si>
  <si>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</si>
  <si>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</si>
  <si>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</si>
  <si>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</si>
  <si>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</si>
  <si>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</si>
  <si>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</si>
  <si>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</si>
  <si>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</si>
  <si>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</si>
  <si>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</si>
  <si>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</si>
  <si>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</si>
  <si>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</si>
  <si>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</si>
  <si>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</si>
  <si>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</si>
  <si>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</si>
  <si>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</si>
  <si>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</si>
  <si>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</si>
  <si>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</si>
  <si>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</si>
  <si>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</si>
  <si>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</si>
  <si>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</si>
  <si>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</si>
  <si>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</si>
  <si>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</si>
  <si>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</si>
  <si>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</si>
  <si>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</si>
  <si>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</si>
  <si>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</si>
  <si>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</si>
  <si>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</si>
  <si>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</si>
  <si>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</si>
  <si>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</si>
  <si>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</si>
  <si>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</si>
  <si>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</si>
  <si>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</si>
  <si>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</si>
  <si>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</si>
  <si>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</si>
  <si>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</si>
  <si>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</si>
  <si>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</si>
  <si>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</si>
  <si>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</si>
  <si>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</si>
  <si>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</si>
  <si>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</si>
  <si>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</si>
  <si>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</si>
  <si>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</si>
  <si>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</si>
  <si>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</si>
  <si>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</si>
  <si>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</si>
  <si>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</si>
  <si>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</si>
  <si>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</si>
  <si>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</si>
  <si>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</si>
  <si>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</si>
  <si>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</si>
  <si>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</si>
  <si>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</si>
  <si>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</si>
  <si>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</si>
  <si>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</si>
  <si>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</si>
  <si>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</si>
  <si>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</si>
  <si>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</si>
  <si>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</si>
  <si>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</si>
  <si>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</si>
  <si>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</si>
  <si>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</si>
  <si>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</si>
  <si>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</si>
  <si>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</si>
  <si>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</si>
  <si>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</si>
  <si>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</si>
  <si>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</si>
  <si>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</si>
  <si>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</si>
  <si>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</si>
  <si>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</si>
  <si>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</si>
  <si>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</si>
  <si>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</si>
  <si>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</si>
  <si>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</si>
  <si>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</si>
  <si>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</si>
  <si>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</si>
  <si>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</si>
  <si>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</si>
  <si>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</si>
  <si>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</si>
  <si>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</si>
  <si>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</si>
  <si>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</si>
  <si>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</si>
  <si>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</si>
  <si>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</si>
  <si>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</si>
  <si>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</si>
  <si>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</si>
  <si>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</si>
  <si>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</si>
  <si>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</si>
  <si>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</si>
  <si>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</si>
  <si>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</si>
  <si>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</si>
  <si>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</si>
  <si>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</si>
  <si>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</si>
  <si>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</si>
  <si>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</si>
  <si>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</si>
  <si>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</si>
  <si>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</si>
  <si>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</si>
  <si>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</si>
  <si>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</si>
  <si>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</si>
  <si>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</si>
  <si>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</si>
  <si>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</si>
  <si>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</si>
  <si>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</si>
  <si>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</si>
  <si>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</si>
  <si>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</si>
  <si>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</si>
  <si>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</si>
  <si>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</si>
  <si>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</si>
  <si>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</si>
  <si>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</si>
  <si>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</si>
  <si>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</si>
  <si>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</si>
  <si>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</si>
  <si>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</si>
  <si>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</si>
  <si>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</si>
  <si>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</si>
  <si>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</si>
  <si>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</si>
  <si>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</si>
  <si>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</si>
  <si>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</si>
  <si>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</si>
  <si>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</si>
  <si>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</si>
  <si>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</si>
  <si>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</si>
  <si>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</si>
  <si>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</si>
  <si>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</si>
  <si>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</si>
  <si>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</si>
  <si>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</si>
  <si>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</si>
  <si>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</si>
  <si>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</si>
  <si>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</si>
  <si>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</si>
  <si>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</si>
  <si>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</si>
  <si>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</si>
  <si>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</si>
  <si>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</si>
  <si>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</si>
  <si>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</si>
  <si>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</si>
  <si>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</si>
  <si>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</si>
  <si>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</si>
  <si>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</si>
  <si>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</si>
  <si>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</si>
  <si>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</si>
  <si>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</si>
  <si>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</si>
  <si>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</si>
  <si>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</si>
  <si>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</si>
  <si>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</si>
  <si>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</si>
  <si>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</si>
  <si>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</si>
  <si>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</si>
  <si>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</si>
  <si>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</si>
  <si>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</si>
  <si>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</si>
  <si>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</si>
  <si>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</si>
  <si>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</si>
  <si>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</si>
  <si>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</si>
  <si>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</si>
  <si>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</si>
  <si>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</si>
  <si>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</si>
  <si>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</si>
  <si>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</si>
  <si>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</si>
  <si>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</si>
  <si>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</si>
  <si>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</si>
  <si>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</si>
  <si>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</si>
  <si>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</si>
  <si>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</si>
  <si>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</si>
  <si>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</si>
  <si>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</si>
  <si>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</si>
  <si>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</si>
  <si>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</si>
  <si>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</si>
  <si>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</si>
  <si>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</si>
  <si>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</si>
  <si>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</si>
  <si>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</si>
  <si>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</si>
  <si>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</si>
  <si>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</si>
  <si>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</si>
  <si>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</si>
  <si>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</si>
  <si>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</si>
  <si>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</si>
  <si>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</si>
  <si>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</si>
  <si>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</si>
  <si>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</si>
  <si>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</si>
  <si>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</si>
  <si>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</si>
  <si>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</si>
  <si>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</si>
  <si>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</si>
  <si>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</si>
  <si>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</si>
  <si>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</si>
  <si>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</si>
  <si>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</si>
  <si>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</si>
  <si>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</si>
  <si>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</si>
  <si>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</si>
  <si>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</si>
  <si>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</si>
  <si>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</si>
  <si>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</si>
  <si>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</si>
  <si>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</si>
  <si>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</si>
  <si>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</si>
  <si>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</si>
  <si>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</si>
  <si>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</si>
  <si>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</si>
  <si>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</si>
  <si>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</si>
  <si>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</si>
  <si>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</si>
  <si>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</si>
  <si>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</si>
  <si>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</si>
  <si>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</si>
  <si>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</si>
  <si>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</si>
  <si>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</si>
  <si>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</si>
  <si>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</si>
  <si>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</si>
  <si>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</si>
  <si>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</si>
  <si>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</si>
  <si>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</si>
  <si>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</si>
  <si>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</si>
  <si>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</si>
  <si>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</si>
  <si>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</si>
  <si>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</si>
  <si>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</si>
  <si>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</si>
  <si>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</si>
  <si>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</si>
  <si>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</si>
  <si>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</si>
  <si>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</si>
  <si>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</si>
  <si>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</si>
  <si>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</si>
  <si>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</si>
  <si>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</si>
  <si>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</si>
  <si>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</si>
  <si>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</si>
  <si>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</si>
  <si>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</si>
  <si>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</si>
  <si>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</si>
  <si>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</si>
  <si>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</si>
  <si>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</si>
  <si>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</si>
  <si>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</si>
  <si>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</si>
  <si>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</si>
  <si>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</si>
  <si>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</si>
  <si>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</si>
  <si>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</si>
  <si>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</si>
  <si>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</si>
  <si>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</si>
  <si>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</si>
  <si>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</si>
  <si>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</si>
  <si>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</si>
  <si>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</si>
  <si>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</si>
  <si>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</si>
  <si>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</si>
  <si>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</si>
  <si>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</si>
  <si>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</si>
  <si>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</si>
  <si>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</si>
  <si>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</si>
  <si>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</si>
  <si>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</si>
  <si>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</si>
  <si>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</si>
  <si>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</si>
  <si>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</si>
  <si>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</si>
  <si>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</si>
  <si>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</si>
  <si>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</si>
  <si>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</si>
  <si>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</si>
  <si>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</si>
  <si>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</si>
  <si>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</si>
  <si>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</si>
  <si>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</si>
  <si>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</si>
  <si>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</si>
  <si>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</si>
  <si>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</si>
  <si>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</si>
  <si>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</si>
  <si>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</si>
  <si>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</si>
  <si>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</si>
  <si>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</si>
  <si>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</si>
  <si>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</si>
  <si>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</si>
  <si>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</si>
  <si>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</si>
  <si>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</si>
  <si>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</si>
  <si>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</si>
  <si>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</si>
  <si>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</si>
  <si>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</si>
  <si>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</si>
  <si>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</si>
  <si>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</si>
  <si>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</si>
  <si>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</si>
  <si>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</si>
  <si>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</si>
  <si>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</si>
  <si>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</si>
  <si>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</si>
  <si>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</si>
  <si>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</si>
  <si>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</si>
  <si>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</si>
  <si>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</si>
  <si>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</si>
  <si>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</si>
  <si>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</si>
  <si>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</si>
  <si>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</si>
  <si>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</si>
  <si>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</si>
  <si>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</si>
  <si>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</si>
  <si>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</si>
  <si>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</si>
  <si>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</si>
  <si>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</si>
  <si>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</si>
  <si>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</si>
  <si>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</si>
  <si>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</si>
  <si>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</si>
  <si>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</si>
  <si>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</si>
  <si>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</si>
  <si>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</si>
  <si>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</si>
  <si>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</si>
  <si>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</si>
  <si>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</si>
  <si>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</si>
  <si>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</si>
  <si>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</si>
  <si>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</si>
  <si>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</si>
  <si>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</si>
  <si>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</si>
  <si>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</si>
  <si>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</si>
  <si>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</si>
  <si>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</si>
  <si>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</si>
  <si>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</si>
  <si>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</si>
  <si>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</si>
  <si>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</si>
  <si>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</si>
  <si>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</si>
  <si>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</si>
  <si>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</si>
  <si>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</si>
  <si>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</si>
  <si>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</si>
  <si>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</si>
  <si>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</si>
  <si>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</si>
  <si>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</si>
  <si>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</si>
  <si>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</si>
  <si>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</si>
  <si>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</si>
  <si>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</si>
  <si>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</si>
  <si>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</si>
  <si>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</si>
  <si>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</si>
  <si>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</si>
  <si>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</si>
  <si>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</si>
  <si>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</si>
  <si>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</si>
  <si>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</si>
  <si>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</si>
  <si>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</si>
  <si>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</si>
  <si>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</si>
  <si>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</si>
  <si>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</si>
  <si>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</si>
  <si>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</si>
  <si>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</si>
  <si>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</si>
  <si>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</si>
  <si>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</si>
  <si>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</si>
  <si>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</si>
  <si>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</si>
  <si>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</si>
  <si>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</si>
  <si>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</si>
  <si>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</si>
  <si>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</si>
  <si>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</si>
  <si>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</si>
  <si>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</si>
  <si>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</si>
  <si>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</si>
  <si>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</si>
  <si>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</si>
  <si>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</si>
  <si>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</si>
  <si>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</si>
  <si>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</si>
  <si>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</si>
  <si>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</si>
  <si>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</si>
  <si>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</si>
  <si>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</si>
  <si>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</si>
  <si>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</si>
  <si>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</si>
  <si>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</si>
  <si>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</si>
  <si>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</si>
  <si>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</si>
  <si>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</si>
  <si>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</si>
  <si>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</si>
  <si>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</si>
  <si>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</si>
  <si>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</si>
  <si>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</si>
  <si>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</si>
  <si>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</si>
  <si>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</si>
  <si>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</si>
  <si>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</si>
  <si>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</si>
  <si>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</si>
  <si>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</si>
  <si>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</si>
  <si>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</si>
  <si>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</si>
  <si>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</si>
  <si>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</si>
  <si>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</si>
  <si>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</si>
  <si>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</si>
  <si>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</si>
  <si>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</si>
  <si>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</si>
  <si>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</si>
  <si>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</si>
  <si>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</si>
  <si>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</si>
  <si>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</si>
  <si>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</si>
  <si>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</si>
  <si>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</si>
  <si>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</si>
  <si>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</si>
  <si>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</si>
  <si>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</si>
  <si>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</si>
  <si>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</si>
  <si>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</si>
  <si>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</si>
  <si>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</si>
  <si>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</si>
  <si>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</si>
  <si>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</si>
  <si>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</si>
  <si>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</si>
  <si>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</si>
  <si>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</si>
  <si>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</si>
  <si>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</si>
  <si>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</si>
  <si>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</si>
  <si>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</si>
  <si>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</si>
  <si>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</si>
  <si>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</si>
  <si>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</si>
  <si>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</si>
  <si>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</si>
  <si>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</si>
  <si>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</si>
  <si>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</si>
  <si>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</si>
  <si>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</si>
  <si>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</si>
  <si>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</si>
  <si>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</si>
  <si>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</si>
  <si>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</si>
  <si>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</si>
  <si>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</si>
  <si>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</si>
  <si>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</si>
  <si>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</si>
  <si>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</si>
  <si>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</si>
  <si>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</si>
  <si>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</si>
  <si>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</si>
  <si>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</si>
  <si>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</si>
  <si>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</si>
  <si>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</si>
  <si>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</si>
  <si>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</si>
  <si>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</si>
  <si>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</si>
  <si>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</si>
  <si>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</si>
  <si>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</si>
  <si>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</si>
  <si>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</si>
  <si>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</si>
  <si>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</si>
  <si>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</si>
  <si>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</si>
  <si>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</si>
  <si>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</si>
  <si>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</si>
  <si>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</si>
  <si>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</si>
  <si>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</si>
  <si>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</si>
  <si>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</si>
  <si>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</si>
  <si>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</si>
  <si>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</si>
  <si>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</si>
  <si>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</si>
  <si>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</si>
  <si>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</si>
  <si>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</si>
  <si>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</si>
  <si>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</si>
  <si>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</si>
  <si>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</si>
  <si>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</si>
  <si>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</si>
  <si>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</si>
  <si>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</si>
  <si>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</si>
  <si>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</si>
  <si>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</si>
  <si>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</si>
  <si>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</si>
  <si>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</si>
  <si>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</si>
  <si>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</si>
  <si>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</si>
  <si>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</si>
  <si>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</si>
  <si>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</si>
  <si>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</si>
  <si>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</si>
  <si>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</si>
  <si>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</si>
  <si>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</si>
  <si>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</si>
  <si>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</si>
  <si>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</si>
  <si>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</si>
  <si>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</si>
  <si>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</si>
  <si>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</si>
  <si>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</si>
  <si>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</si>
  <si>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</si>
  <si>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</si>
  <si>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</si>
  <si>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</si>
  <si>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</si>
  <si>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</si>
  <si>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</si>
  <si>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</si>
  <si>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</si>
  <si>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</si>
  <si>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</si>
  <si>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</si>
  <si>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</si>
  <si>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</si>
  <si>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</si>
  <si>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</si>
  <si>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</si>
  <si>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</si>
  <si>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</si>
  <si>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</si>
  <si>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</si>
  <si>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</si>
  <si>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</si>
  <si>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</si>
  <si>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</si>
  <si>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</si>
  <si>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</si>
  <si>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</si>
  <si>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</si>
  <si>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</si>
  <si>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</si>
  <si>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</si>
  <si>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</si>
  <si>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</si>
  <si>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</si>
  <si>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</si>
  <si>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</si>
  <si>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</si>
  <si>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</si>
  <si>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</si>
  <si>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</si>
  <si>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</si>
  <si>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</si>
  <si>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</si>
  <si>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</si>
  <si>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</si>
  <si>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</si>
  <si>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</si>
  <si>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</si>
  <si>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</si>
  <si>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</si>
  <si>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</si>
  <si>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</si>
  <si>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</si>
  <si>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</si>
  <si>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</si>
  <si>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</si>
  <si>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</si>
  <si>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</si>
  <si>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</si>
  <si>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</si>
  <si>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</si>
  <si>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</si>
  <si>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</si>
  <si>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</si>
  <si>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</si>
  <si>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</si>
  <si>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</si>
  <si>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</si>
  <si>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</si>
  <si>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</si>
  <si>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</si>
  <si>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</si>
  <si>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</si>
  <si>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</si>
  <si>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</si>
  <si>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</si>
  <si>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</si>
  <si>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</si>
  <si>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</si>
  <si>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</si>
  <si>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</si>
  <si>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</si>
  <si>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</si>
  <si>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</si>
  <si>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</si>
  <si>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</si>
  <si>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</si>
  <si>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</si>
  <si>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</si>
  <si>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</si>
  <si>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</si>
  <si>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</si>
  <si>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</si>
  <si>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</si>
  <si>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</si>
  <si>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</si>
  <si>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</si>
  <si>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</si>
  <si>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</si>
  <si>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</si>
  <si>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</si>
  <si>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</si>
  <si>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</si>
  <si>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</si>
  <si>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</si>
  <si>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</si>
  <si>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</si>
  <si>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</si>
  <si>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</si>
  <si>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</si>
  <si>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</si>
  <si>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</si>
  <si>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</si>
  <si>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</si>
  <si>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</si>
  <si>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</si>
  <si>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</si>
  <si>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</si>
  <si>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</si>
  <si>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</si>
  <si>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</si>
  <si>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</si>
  <si>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</si>
  <si>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</si>
  <si>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</si>
  <si>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</si>
  <si>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</si>
  <si>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</si>
  <si>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</si>
  <si>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</si>
  <si>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</si>
  <si>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</si>
  <si>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</si>
  <si>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</si>
  <si>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</si>
  <si>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</si>
  <si>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</si>
  <si>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</si>
  <si>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</si>
  <si>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</si>
  <si>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</si>
  <si>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</si>
  <si>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</si>
  <si>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</si>
  <si>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</si>
  <si>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</si>
  <si>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</si>
  <si>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</si>
  <si>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</si>
  <si>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</si>
  <si>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</si>
  <si>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</si>
  <si>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</si>
  <si>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</si>
  <si>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</si>
  <si>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</si>
  <si>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</si>
  <si>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</si>
  <si>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</si>
  <si>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</si>
  <si>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</si>
  <si>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</si>
  <si>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</si>
  <si>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</si>
  <si>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</si>
  <si>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</si>
  <si>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</si>
  <si>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</si>
  <si>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</si>
  <si>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</si>
  <si>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</si>
  <si>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</si>
  <si>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</si>
  <si>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</si>
  <si>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</si>
  <si>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</si>
  <si>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</si>
  <si>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</si>
  <si>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</si>
  <si>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</si>
  <si>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</si>
  <si>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</si>
  <si>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</si>
  <si>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</si>
  <si>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</si>
  <si>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</si>
  <si>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</si>
  <si>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</si>
  <si>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</si>
  <si>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</si>
  <si>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</si>
  <si>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</si>
  <si>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</si>
  <si>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</si>
  <si>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</si>
  <si>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</si>
  <si>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</si>
  <si>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</si>
  <si>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</si>
  <si>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</si>
  <si>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</si>
  <si>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</si>
  <si>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</si>
  <si>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</si>
  <si>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</si>
  <si>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</si>
  <si>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</si>
  <si>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</si>
  <si>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</si>
  <si>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</si>
  <si>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</si>
  <si>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</si>
  <si>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</si>
  <si>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</si>
  <si>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</si>
  <si>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</si>
  <si>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</si>
  <si>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</si>
  <si>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</si>
  <si>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</si>
  <si>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</si>
  <si>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</si>
  <si>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</si>
  <si>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</si>
  <si>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</si>
  <si>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</si>
  <si>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</si>
  <si>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</si>
  <si>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</si>
  <si>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</si>
  <si>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</si>
  <si>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</si>
  <si>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</si>
  <si>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</si>
  <si>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</si>
  <si>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</si>
  <si>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</si>
  <si>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</si>
  <si>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</si>
  <si>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</si>
  <si>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</si>
  <si>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</si>
  <si>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</si>
  <si>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</si>
  <si>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</si>
  <si>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</si>
  <si>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</si>
  <si>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</si>
  <si>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</si>
  <si>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</si>
  <si>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</si>
  <si>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</si>
  <si>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</si>
  <si>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</si>
  <si>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</si>
  <si>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</si>
  <si>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</si>
  <si>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</si>
  <si>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</si>
  <si>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</si>
  <si>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</si>
  <si>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</si>
  <si>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</si>
  <si>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</si>
  <si>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</si>
  <si>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</si>
  <si>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</si>
  <si>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</si>
  <si>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</si>
  <si>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</si>
  <si>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</si>
  <si>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</si>
  <si>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</si>
  <si>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</si>
  <si>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</si>
  <si>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</si>
  <si>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</si>
  <si>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</si>
  <si>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</si>
  <si>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</si>
  <si>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</si>
  <si>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</si>
  <si>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</si>
  <si>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</si>
  <si>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</si>
  <si>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</si>
  <si>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</si>
  <si>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</si>
  <si>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</si>
  <si>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</si>
  <si>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</si>
  <si>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</si>
  <si>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</si>
  <si>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</si>
  <si>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</si>
  <si>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</si>
  <si>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</si>
  <si>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</si>
  <si>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</si>
  <si>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</si>
  <si>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</si>
  <si>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</si>
  <si>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</si>
  <si>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</si>
  <si>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</si>
  <si>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</si>
  <si>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</si>
  <si>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</si>
  <si>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</si>
  <si>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</si>
  <si>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</si>
  <si>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</si>
  <si>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</si>
  <si>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</si>
  <si>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</si>
  <si>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</si>
  <si>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</si>
  <si>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</si>
  <si>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</si>
  <si>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</si>
  <si>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</si>
  <si>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</si>
  <si>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</si>
  <si>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</si>
  <si>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</si>
  <si>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</si>
  <si>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</si>
  <si>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</si>
  <si>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</si>
  <si>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</si>
  <si>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</si>
  <si>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</si>
  <si>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</si>
  <si>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</si>
  <si>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</si>
  <si>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</si>
  <si>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</si>
  <si>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</si>
  <si>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</si>
  <si>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</si>
  <si>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</si>
  <si>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</si>
  <si>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</si>
  <si>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</si>
  <si>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</si>
  <si>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</si>
  <si>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</si>
  <si>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</si>
  <si>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</si>
  <si>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</si>
  <si>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</si>
  <si>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</si>
  <si>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</si>
  <si>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</si>
  <si>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</si>
  <si>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</si>
  <si>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</si>
  <si>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</si>
  <si>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</si>
  <si>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</si>
  <si>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</si>
  <si>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</si>
  <si>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</si>
  <si>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</si>
  <si>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</si>
  <si>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</si>
  <si>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</si>
  <si>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</si>
  <si>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</si>
  <si>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</si>
  <si>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</si>
  <si>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</si>
  <si>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</si>
  <si>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</si>
  <si>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</si>
  <si>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</si>
  <si>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</si>
  <si>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</si>
  <si>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</si>
  <si>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</si>
  <si>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</si>
  <si>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</si>
  <si>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</si>
  <si>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</si>
  <si>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</si>
  <si>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</si>
  <si>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</si>
  <si>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</si>
  <si>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</si>
  <si>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</si>
  <si>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</si>
  <si>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</si>
  <si>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</si>
  <si>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</si>
  <si>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</si>
  <si>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</si>
  <si>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</si>
  <si>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</si>
  <si>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</si>
  <si>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</si>
  <si>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</si>
  <si>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</si>
  <si>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</si>
  <si>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</si>
  <si>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</si>
  <si>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</si>
  <si>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</si>
  <si>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</si>
  <si>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</si>
  <si>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</si>
  <si>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</si>
  <si>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</si>
  <si>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</si>
  <si>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</si>
  <si>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</si>
  <si>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</si>
  <si>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</si>
  <si>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</si>
  <si>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</si>
  <si>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</si>
  <si>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</si>
  <si>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</si>
  <si>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</si>
  <si>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</si>
  <si>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</si>
  <si>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</si>
  <si>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</si>
  <si>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</si>
  <si>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</si>
  <si>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</si>
  <si>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</si>
  <si>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</si>
  <si>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</si>
  <si>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</si>
  <si>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</si>
  <si>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</si>
  <si>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</si>
  <si>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</si>
  <si>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</si>
  <si>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</si>
  <si>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</si>
  <si>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</si>
  <si>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</si>
  <si>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</si>
  <si>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</si>
  <si>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</si>
  <si>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</si>
  <si>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</si>
  <si>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</si>
  <si>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</si>
  <si>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</si>
  <si>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</si>
  <si>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</si>
  <si>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</si>
  <si>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</si>
  <si>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</si>
  <si>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</si>
  <si>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</si>
  <si>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</si>
  <si>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</si>
  <si>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</si>
  <si>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</si>
  <si>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</si>
  <si>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</si>
  <si>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</si>
  <si>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</si>
  <si>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</si>
  <si>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</si>
  <si>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</si>
  <si>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</si>
  <si>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</si>
  <si>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</si>
  <si>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</si>
  <si>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</si>
  <si>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</si>
  <si>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</si>
  <si>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</si>
  <si>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</si>
  <si>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</si>
  <si>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</si>
  <si>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</si>
  <si>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</si>
  <si>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</si>
  <si>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</si>
  <si>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</si>
  <si>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</si>
  <si>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</si>
  <si>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</si>
  <si>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</si>
  <si>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</si>
  <si>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</si>
  <si>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</si>
  <si>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</si>
  <si>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</si>
  <si>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</si>
  <si>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</si>
  <si>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</si>
  <si>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</si>
  <si>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</si>
  <si>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</si>
  <si>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</si>
  <si>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</si>
  <si>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</si>
  <si>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</si>
  <si>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</si>
  <si>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</si>
  <si>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</si>
  <si>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</si>
  <si>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</si>
  <si>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</si>
  <si>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</si>
  <si>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</si>
  <si>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</si>
  <si>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</si>
  <si>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</si>
  <si>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</si>
  <si>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</si>
  <si>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</si>
  <si>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</si>
  <si>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</si>
  <si>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</si>
  <si>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</si>
  <si>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</si>
  <si>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</si>
  <si>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</si>
  <si>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</si>
  <si>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</si>
  <si>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</si>
  <si>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</si>
  <si>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</si>
  <si>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</si>
  <si>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</si>
  <si>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</si>
  <si>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</si>
  <si>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</si>
  <si>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</si>
  <si>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</si>
  <si>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</si>
  <si>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</si>
  <si>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</si>
  <si>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</si>
  <si>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</si>
  <si>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</si>
  <si>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</si>
  <si>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</si>
  <si>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</si>
  <si>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</si>
  <si>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</si>
  <si>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</si>
  <si>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</si>
  <si>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</si>
  <si>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</si>
  <si>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</si>
  <si>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</si>
  <si>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</si>
  <si>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</si>
  <si>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</si>
  <si>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</si>
  <si>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</si>
  <si>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</si>
  <si>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</si>
  <si>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</si>
  <si>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</si>
  <si>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</si>
  <si>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</si>
  <si>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</si>
  <si>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</si>
  <si>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</si>
  <si>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</si>
  <si>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</si>
  <si>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</si>
  <si>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</si>
  <si>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</si>
  <si>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</si>
  <si>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</si>
  <si>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</si>
  <si>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</si>
  <si>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</si>
  <si>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</si>
  <si>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</si>
  <si>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</si>
  <si>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</si>
  <si>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</si>
  <si>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</si>
  <si>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</si>
  <si>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</si>
  <si>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</si>
  <si>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</si>
  <si>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</si>
  <si>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</si>
  <si>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</si>
  <si>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</si>
  <si>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</si>
  <si>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</si>
  <si>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</si>
  <si>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</si>
  <si>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</si>
  <si>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</si>
  <si>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</si>
  <si>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</si>
  <si>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</si>
  <si>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</si>
  <si>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</si>
  <si>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</si>
  <si>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</si>
  <si>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</si>
  <si>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</si>
  <si>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</si>
  <si>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</si>
  <si>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</si>
  <si>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</si>
  <si>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</si>
  <si>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</si>
  <si>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</si>
  <si>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</si>
  <si>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</si>
  <si>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</si>
  <si>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</si>
  <si>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</si>
  <si>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</si>
  <si>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</si>
  <si>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</si>
  <si>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</si>
  <si>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</si>
  <si>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</si>
  <si>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</si>
  <si>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</si>
  <si>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</si>
  <si>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</si>
  <si>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</si>
  <si>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</si>
  <si>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</si>
  <si>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</si>
  <si>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</si>
  <si>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</si>
  <si>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</si>
  <si>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</si>
  <si>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</si>
  <si>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</si>
  <si>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</si>
  <si>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</si>
  <si>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</si>
  <si>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</si>
  <si>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</si>
  <si>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</si>
  <si>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</si>
  <si>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</si>
  <si>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</si>
  <si>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</si>
  <si>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</si>
  <si>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</si>
  <si>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</si>
  <si>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</si>
  <si>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</si>
  <si>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</si>
  <si>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</si>
  <si>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</si>
  <si>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</si>
  <si>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</si>
  <si>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</si>
  <si>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</si>
  <si>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</si>
  <si>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</si>
  <si>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</si>
  <si>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</si>
  <si>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</si>
  <si>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</si>
  <si>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</si>
  <si>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</si>
  <si>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</si>
  <si>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</si>
  <si>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</si>
  <si>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</si>
  <si>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</si>
  <si>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</si>
  <si>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</si>
  <si>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</si>
  <si>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</si>
  <si>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</si>
  <si>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</si>
  <si>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</si>
  <si>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</si>
  <si>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</si>
  <si>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</si>
  <si>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</si>
  <si>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</si>
  <si>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</si>
  <si>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</si>
  <si>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</si>
  <si>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</si>
  <si>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</si>
  <si>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</si>
  <si>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</si>
  <si>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</si>
  <si>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</si>
  <si>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</si>
  <si>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</si>
  <si>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</si>
  <si>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</si>
  <si>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</si>
  <si>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</si>
  <si>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</si>
  <si>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</si>
  <si>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</si>
  <si>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</si>
  <si>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</si>
  <si>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</si>
  <si>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</si>
  <si>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</si>
  <si>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</si>
  <si>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</si>
  <si>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</si>
  <si>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</si>
  <si>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</si>
  <si>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</si>
  <si>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</si>
  <si>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</si>
  <si>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</si>
  <si>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</si>
  <si>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</si>
  <si>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</si>
  <si>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</si>
  <si>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</si>
  <si>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</si>
  <si>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</si>
  <si>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</si>
  <si>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</si>
  <si>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</si>
  <si>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</si>
  <si>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</si>
  <si>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</si>
  <si>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</si>
  <si>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</si>
  <si>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</si>
  <si>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</si>
  <si>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</si>
  <si>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</si>
  <si>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</si>
  <si>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</si>
  <si>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</si>
  <si>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</si>
  <si>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</si>
  <si>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</si>
  <si>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</si>
  <si>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</si>
  <si>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</si>
  <si>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</si>
  <si>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</si>
  <si>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</si>
  <si>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</si>
  <si>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</si>
  <si>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</si>
  <si>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</si>
  <si>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</si>
  <si>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</si>
  <si>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</si>
  <si>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</si>
  <si>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</si>
  <si>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</si>
  <si>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</si>
  <si>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</si>
  <si>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</si>
  <si>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</si>
  <si>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</si>
  <si>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</si>
  <si>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</si>
  <si>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</si>
  <si>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</si>
  <si>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</si>
  <si>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</si>
  <si>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</si>
  <si>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</si>
  <si>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</si>
  <si>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</si>
  <si>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</si>
  <si>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</si>
  <si>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</si>
  <si>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</si>
  <si>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</si>
  <si>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</si>
  <si>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</si>
  <si>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</si>
  <si>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</si>
  <si>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</si>
  <si>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</si>
  <si>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</si>
  <si>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</si>
  <si>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</si>
  <si>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</si>
  <si>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</si>
  <si>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</si>
  <si>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</si>
  <si>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</si>
  <si>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</si>
  <si>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</si>
  <si>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</si>
  <si>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</si>
  <si>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</si>
  <si>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</si>
  <si>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</si>
  <si>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</si>
  <si>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</si>
  <si>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</si>
  <si>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</si>
  <si>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</si>
  <si>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</si>
  <si>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</si>
  <si>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</si>
  <si>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</si>
  <si>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</si>
  <si>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</si>
  <si>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</si>
  <si>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</si>
  <si>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</si>
  <si>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</si>
  <si>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</si>
  <si>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</si>
  <si>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</si>
  <si>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</si>
  <si>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</si>
  <si>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</si>
  <si>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</si>
  <si>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</si>
  <si>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</si>
  <si>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</si>
  <si>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</si>
  <si>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</si>
  <si>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</si>
  <si>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</si>
  <si>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</si>
  <si>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</si>
  <si>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</si>
  <si>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</si>
  <si>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</si>
  <si>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</si>
  <si>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</si>
  <si>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</si>
  <si>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</si>
  <si>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</si>
  <si>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</si>
  <si>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</si>
  <si>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</si>
  <si>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</si>
  <si>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</si>
  <si>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</si>
  <si>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</si>
  <si>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</si>
  <si>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</si>
  <si>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</si>
  <si>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</si>
  <si>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</si>
  <si>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</si>
  <si>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</si>
  <si>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</si>
  <si>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</si>
  <si>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</si>
  <si>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</si>
  <si>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</si>
  <si>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</si>
  <si>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</si>
  <si>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</si>
  <si>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</si>
  <si>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</si>
  <si>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</si>
  <si>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</si>
  <si>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</si>
  <si>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</si>
  <si>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</si>
  <si>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</si>
  <si>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</si>
  <si>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</si>
  <si>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</si>
  <si>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</si>
  <si>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</si>
  <si>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</si>
  <si>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</si>
  <si>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</si>
  <si>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</si>
  <si>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</si>
  <si>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</si>
  <si>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</si>
  <si>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</si>
  <si>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</si>
  <si>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</si>
  <si>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</si>
  <si>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</si>
  <si>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</si>
  <si>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</si>
  <si>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</si>
  <si>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</si>
  <si>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</si>
  <si>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</si>
  <si>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</si>
  <si>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</si>
  <si>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</si>
  <si>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</si>
  <si>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</si>
  <si>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</si>
  <si>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</si>
  <si>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</si>
  <si>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</si>
  <si>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</si>
  <si>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</si>
  <si>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</si>
  <si>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</si>
  <si>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</si>
  <si>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</si>
  <si>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</si>
  <si>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</si>
  <si>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</si>
  <si>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</si>
  <si>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</si>
  <si>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</si>
  <si>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</si>
  <si>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</si>
  <si>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</si>
  <si>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</si>
  <si>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</si>
  <si>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</si>
  <si>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</si>
  <si>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</si>
  <si>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</si>
  <si>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</si>
  <si>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</si>
  <si>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</si>
  <si>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</si>
  <si>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</si>
  <si>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</si>
  <si>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</si>
  <si>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</si>
  <si>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</si>
  <si>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</si>
  <si>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</si>
  <si>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</si>
  <si>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</si>
  <si>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</si>
  <si>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</si>
  <si>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</si>
  <si>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</si>
  <si>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</si>
  <si>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</si>
  <si>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</si>
  <si>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</si>
  <si>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</si>
  <si>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</si>
  <si>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</si>
  <si>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</si>
  <si>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</si>
  <si>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</si>
  <si>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</si>
  <si>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</si>
  <si>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</si>
  <si>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</si>
  <si>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</si>
  <si>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</si>
  <si>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</si>
  <si>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</si>
  <si>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</si>
  <si>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</si>
  <si>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</si>
  <si>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</si>
  <si>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</si>
  <si>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</si>
  <si>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</si>
  <si>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</si>
  <si>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</si>
  <si>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</si>
  <si>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</si>
  <si>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</si>
  <si>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</si>
  <si>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</si>
  <si>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</si>
  <si>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</si>
  <si>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</si>
  <si>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</si>
  <si>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</si>
  <si>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</si>
  <si>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</si>
  <si>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</si>
  <si>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</si>
  <si>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</si>
  <si>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</si>
  <si>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</si>
  <si>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</si>
  <si>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</si>
  <si>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</si>
  <si>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</si>
  <si>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</si>
  <si>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</si>
  <si>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</si>
  <si>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</si>
  <si>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</si>
  <si>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</si>
  <si>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</si>
  <si>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</si>
  <si>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</si>
  <si>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</si>
  <si>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</si>
  <si>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</si>
  <si>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</si>
  <si>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</si>
  <si>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</si>
  <si>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</si>
  <si>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</si>
  <si>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</si>
  <si>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</si>
  <si>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</si>
  <si>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</si>
  <si>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</si>
  <si>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</si>
  <si>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</si>
  <si>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</si>
  <si>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</si>
  <si>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</si>
  <si>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</si>
  <si>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</si>
  <si>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</si>
  <si>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</si>
  <si>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</si>
  <si>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</si>
  <si>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</si>
  <si>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</si>
  <si>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</si>
  <si>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</si>
  <si>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</si>
  <si>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</si>
  <si>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</si>
  <si>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</si>
  <si>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</si>
  <si>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</si>
  <si>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</si>
  <si>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</si>
  <si>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</si>
  <si>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</si>
  <si>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</si>
  <si>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</si>
  <si>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</si>
  <si>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</si>
  <si>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</si>
  <si>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</si>
  <si>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</si>
  <si>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</si>
  <si>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</si>
  <si>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</si>
  <si>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</si>
  <si>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</si>
  <si>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</si>
  <si>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</si>
  <si>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</si>
  <si>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</si>
  <si>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</si>
  <si>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</si>
  <si>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</si>
  <si>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</si>
  <si>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</si>
  <si>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</si>
  <si>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</si>
  <si>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</si>
  <si>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</si>
  <si>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</si>
  <si>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</si>
  <si>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</si>
  <si>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</si>
  <si>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</si>
  <si>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</si>
  <si>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</si>
  <si>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</si>
  <si>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</si>
  <si>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</si>
  <si>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</si>
  <si>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</si>
  <si>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</si>
  <si>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</si>
  <si>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</si>
  <si>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</si>
  <si>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</si>
  <si>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</si>
  <si>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</si>
  <si>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</si>
  <si>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</si>
  <si>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</si>
  <si>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</si>
  <si>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</si>
  <si>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</si>
  <si>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</si>
  <si>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</si>
  <si>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</si>
  <si>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</si>
  <si>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</si>
  <si>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</si>
  <si>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</si>
  <si>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</si>
  <si>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</si>
  <si>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</si>
  <si>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</si>
  <si>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</si>
  <si>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</si>
  <si>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</si>
  <si>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</si>
  <si>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</si>
  <si>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</si>
  <si>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</si>
  <si>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</si>
  <si>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</si>
  <si>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</si>
  <si>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</si>
  <si>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</si>
  <si>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</si>
  <si>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</si>
  <si>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</si>
  <si>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</si>
  <si>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</si>
  <si>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</si>
  <si>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</si>
  <si>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</si>
  <si>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</si>
  <si>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</si>
  <si>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</si>
  <si>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</si>
  <si>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</si>
  <si>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</si>
  <si>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</si>
  <si>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</si>
  <si>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</si>
  <si>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</si>
  <si>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</si>
  <si>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</si>
  <si>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</si>
  <si>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</si>
  <si>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</si>
  <si>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</si>
  <si>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</si>
  <si>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</si>
  <si>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</si>
  <si>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</si>
  <si>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</si>
  <si>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</si>
  <si>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</si>
  <si>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</si>
  <si>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</si>
  <si>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</si>
  <si>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</si>
  <si>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</si>
  <si>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</si>
  <si>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</si>
  <si>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</si>
  <si>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</si>
  <si>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</si>
  <si>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</si>
  <si>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</si>
  <si>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</si>
  <si>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</si>
  <si>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</si>
  <si>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</si>
  <si>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</si>
  <si>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</si>
  <si>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</si>
  <si>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</si>
  <si>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</si>
  <si>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</si>
  <si>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</si>
  <si>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</si>
  <si>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</si>
  <si>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</si>
  <si>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</si>
  <si>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</si>
  <si>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</si>
  <si>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</si>
  <si>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</si>
  <si>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</si>
  <si>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</si>
  <si>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</si>
  <si>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</si>
  <si>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</si>
  <si>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</si>
  <si>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</si>
  <si>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</si>
  <si>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</si>
  <si>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</si>
  <si>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</si>
  <si>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</si>
  <si>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</si>
  <si>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</si>
  <si>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</si>
  <si>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</si>
  <si>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</si>
  <si>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</si>
  <si>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</si>
  <si>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</si>
  <si>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</si>
  <si>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</si>
  <si>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</si>
  <si>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</si>
  <si>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</si>
  <si>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</si>
  <si>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</si>
  <si>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</si>
  <si>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</si>
  <si>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</si>
  <si>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</si>
  <si>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</si>
  <si>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</si>
  <si>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</si>
  <si>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</si>
  <si>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</si>
  <si>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</si>
  <si>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</si>
  <si>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</si>
  <si>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</si>
  <si>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</si>
  <si>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</si>
  <si>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</si>
  <si>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</si>
  <si>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</si>
  <si>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</si>
  <si>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</si>
  <si>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</si>
  <si>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</si>
  <si>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</si>
  <si>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</si>
  <si>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</si>
  <si>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</si>
  <si>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</si>
  <si>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</si>
  <si>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</si>
  <si>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</si>
  <si>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</si>
  <si>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</si>
  <si>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</si>
  <si>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</si>
  <si>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</si>
  <si>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</si>
  <si>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</si>
  <si>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</si>
  <si>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</si>
  <si>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</si>
  <si>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</si>
  <si>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</si>
  <si>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</si>
  <si>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</si>
  <si>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</si>
  <si>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</si>
  <si>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</si>
  <si>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</si>
  <si>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</si>
  <si>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</si>
  <si>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</si>
  <si>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</si>
  <si>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</si>
  <si>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</si>
  <si>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</si>
  <si>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</si>
  <si>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</si>
  <si>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</si>
  <si>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</si>
  <si>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</si>
  <si>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</si>
  <si>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</si>
  <si>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</si>
  <si>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</si>
  <si>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</si>
  <si>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</si>
  <si>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</si>
  <si>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</si>
  <si>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</si>
  <si>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</si>
  <si>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</si>
  <si>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</si>
  <si>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</si>
  <si>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</si>
  <si>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</si>
  <si>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</si>
  <si>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</si>
  <si>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</si>
  <si>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</si>
  <si>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</si>
  <si>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</si>
  <si>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</si>
  <si>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</si>
  <si>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</si>
  <si>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</si>
  <si>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</si>
  <si>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</si>
  <si>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</si>
  <si>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</si>
  <si>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</si>
  <si>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</si>
  <si>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</si>
  <si>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</si>
  <si>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</si>
  <si>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</si>
  <si>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</si>
  <si>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</si>
  <si>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</si>
  <si>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</si>
  <si>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</si>
  <si>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</si>
  <si>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</si>
  <si>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</si>
  <si>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</si>
  <si>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</si>
  <si>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</si>
  <si>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</si>
  <si>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</si>
  <si>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</si>
  <si>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</si>
  <si>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</si>
  <si>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</si>
  <si>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</si>
  <si>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</si>
  <si>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</si>
  <si>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</si>
  <si>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</si>
  <si>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</si>
  <si>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</si>
  <si>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</si>
  <si>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</si>
  <si>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</si>
  <si>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</si>
  <si>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</si>
  <si>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</si>
  <si>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</si>
  <si>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</si>
  <si>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</si>
  <si>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</si>
  <si>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</si>
  <si>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</si>
  <si>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</si>
  <si>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</si>
  <si>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</si>
  <si>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</si>
  <si>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</si>
  <si>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</si>
  <si>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</si>
  <si>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</si>
  <si>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</si>
  <si>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</si>
  <si>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</si>
  <si>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</si>
  <si>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</si>
  <si>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</si>
  <si>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</si>
  <si>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</si>
  <si>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</si>
  <si>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</si>
  <si>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</si>
  <si>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</si>
  <si>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</si>
  <si>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</si>
  <si>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</si>
  <si>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</si>
  <si>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</si>
  <si>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</si>
  <si>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</si>
  <si>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</si>
  <si>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</si>
  <si>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</si>
  <si>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</si>
  <si>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</si>
  <si>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</si>
  <si>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</si>
  <si>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</si>
  <si>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</si>
  <si>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</si>
  <si>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</si>
  <si>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</si>
  <si>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</si>
  <si>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</si>
  <si>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</si>
  <si>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</si>
  <si>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</si>
  <si>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</si>
  <si>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</si>
  <si>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</si>
  <si>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</si>
  <si>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</si>
  <si>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</si>
  <si>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</si>
  <si>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</si>
  <si>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</si>
  <si>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</si>
  <si>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</si>
  <si>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</si>
  <si>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</si>
  <si>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</si>
  <si>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</si>
  <si>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</si>
  <si>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</si>
  <si>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</si>
  <si>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</si>
  <si>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</si>
  <si>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</si>
  <si>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</si>
  <si>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</si>
  <si>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</si>
  <si>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</si>
  <si>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</si>
  <si>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</si>
  <si>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</si>
  <si>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</si>
  <si>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</si>
  <si>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</si>
  <si>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</si>
  <si>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</si>
  <si>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</si>
  <si>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</si>
  <si>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</si>
  <si>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</si>
  <si>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</si>
  <si>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</si>
  <si>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</si>
  <si>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</si>
  <si>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</si>
  <si>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</si>
  <si>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</si>
  <si>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</si>
  <si>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</si>
  <si>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</si>
  <si>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</si>
  <si>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</si>
  <si>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</si>
  <si>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</si>
  <si>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</si>
  <si>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</si>
  <si>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</si>
  <si>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</si>
  <si>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</si>
  <si>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</si>
  <si>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</si>
  <si>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</si>
  <si>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</si>
  <si>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</si>
  <si>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</si>
  <si>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</si>
  <si>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</si>
  <si>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</si>
  <si>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</si>
  <si>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</si>
  <si>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</si>
  <si>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</si>
  <si>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</si>
  <si>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</si>
  <si>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</si>
  <si>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</si>
  <si>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</si>
  <si>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</si>
  <si>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</si>
  <si>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</si>
  <si>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</si>
  <si>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</si>
  <si>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</si>
  <si>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</si>
  <si>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</si>
  <si>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</si>
  <si>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</si>
  <si>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</si>
  <si>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</si>
  <si>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</si>
  <si>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</si>
  <si>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</si>
  <si>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</si>
  <si>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</si>
  <si>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</si>
  <si>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</si>
  <si>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</si>
  <si>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</si>
  <si>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</si>
  <si>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</si>
  <si>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</si>
  <si>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</si>
  <si>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</si>
  <si>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</si>
  <si>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</si>
  <si>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</si>
  <si>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</si>
  <si>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</si>
  <si>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</si>
  <si>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</si>
  <si>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</si>
  <si>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</si>
  <si>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</si>
  <si>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</si>
  <si>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</si>
  <si>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</si>
  <si>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</si>
  <si>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</si>
  <si>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</si>
  <si>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</si>
  <si>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</si>
  <si>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</si>
  <si>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</si>
  <si>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</si>
  <si>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</si>
  <si>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</si>
  <si>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</si>
  <si>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</si>
  <si>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</si>
  <si>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</si>
  <si>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</si>
  <si>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</si>
  <si>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</si>
  <si>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</si>
  <si>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</si>
  <si>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</si>
  <si>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</si>
  <si>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</si>
  <si>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</si>
  <si>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</si>
  <si>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</si>
  <si>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</si>
  <si>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</si>
  <si>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</si>
  <si>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</si>
  <si>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</si>
  <si>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</si>
  <si>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</si>
  <si>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</si>
  <si>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</si>
  <si>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</si>
  <si>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</si>
  <si>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</si>
  <si>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</si>
  <si>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</si>
  <si>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</si>
  <si>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</si>
  <si>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</si>
  <si>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</si>
  <si>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</si>
  <si>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</si>
  <si>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</si>
  <si>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</si>
  <si>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</si>
  <si>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</si>
  <si>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</si>
  <si>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</si>
  <si>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</si>
  <si>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</si>
  <si>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</si>
  <si>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</si>
  <si>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</si>
  <si>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</si>
  <si>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</si>
  <si>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</si>
  <si>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</si>
  <si>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</si>
  <si>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</si>
  <si>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</si>
  <si>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</si>
  <si>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</si>
  <si>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</si>
  <si>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</si>
  <si>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</si>
  <si>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</si>
  <si>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</si>
  <si>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</si>
  <si>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</si>
  <si>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</si>
  <si>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</si>
  <si>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</si>
  <si>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</si>
  <si>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</si>
  <si>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</si>
  <si>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</si>
  <si>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</si>
  <si>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</si>
  <si>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</si>
  <si>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</si>
  <si>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</si>
  <si>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</si>
  <si>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</si>
  <si>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</si>
  <si>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</si>
  <si>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</si>
  <si>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</si>
  <si>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</si>
  <si>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</si>
  <si>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</si>
  <si>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</si>
  <si>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</si>
  <si>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</si>
  <si>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</si>
  <si>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</si>
  <si>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</si>
  <si>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</si>
  <si>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</si>
  <si>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</si>
  <si>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</si>
  <si>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</si>
  <si>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</si>
  <si>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</si>
  <si>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</si>
  <si>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</si>
  <si>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</si>
  <si>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</si>
  <si>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</si>
  <si>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</si>
  <si>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</si>
  <si>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</si>
  <si>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</si>
  <si>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</si>
  <si>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</si>
  <si>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</si>
  <si>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</si>
  <si>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</si>
  <si>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</si>
  <si>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</si>
  <si>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</si>
  <si>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</si>
  <si>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</si>
  <si>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</si>
  <si>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</si>
  <si>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</si>
  <si>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</si>
  <si>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</si>
  <si>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</si>
  <si>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</si>
  <si>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</si>
  <si>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</si>
  <si>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</si>
  <si>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</si>
  <si>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</si>
  <si>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</si>
  <si>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</si>
  <si>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</si>
  <si>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</si>
  <si>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</si>
  <si>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</si>
  <si>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</si>
  <si>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</si>
  <si>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</si>
  <si>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</si>
  <si>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</si>
  <si>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</si>
  <si>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</si>
  <si>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</si>
  <si>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</si>
  <si>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</si>
  <si>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</si>
  <si>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</si>
  <si>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</si>
  <si>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</si>
  <si>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</si>
  <si>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</si>
  <si>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</si>
  <si>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</si>
  <si>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</si>
  <si>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</si>
  <si>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</si>
  <si>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</si>
  <si>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</si>
  <si>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</si>
  <si>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</si>
  <si>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</si>
  <si>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</si>
  <si>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</si>
  <si>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</si>
  <si>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</si>
  <si>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</si>
  <si>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</si>
  <si>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</si>
  <si>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</si>
  <si>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</si>
  <si>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</si>
  <si>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</si>
  <si>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</si>
  <si>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</si>
  <si>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</si>
  <si>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</si>
  <si>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</si>
  <si>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</si>
  <si>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</si>
  <si>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</si>
  <si>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</si>
  <si>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</si>
  <si>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</si>
  <si>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</si>
  <si>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</si>
  <si>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</si>
  <si>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</si>
  <si>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</si>
  <si>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</si>
  <si>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</si>
  <si>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</si>
  <si>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</si>
  <si>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</si>
  <si>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</si>
  <si>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</si>
  <si>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</si>
  <si>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</si>
  <si>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</si>
  <si>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</si>
  <si>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</si>
  <si>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</si>
  <si>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</si>
  <si>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</si>
  <si>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</si>
  <si>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</si>
  <si>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</si>
  <si>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</si>
  <si>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</si>
  <si>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</si>
  <si>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</si>
  <si>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</si>
  <si>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</si>
  <si>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</si>
  <si>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</si>
  <si>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</si>
  <si>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</si>
  <si>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</si>
  <si>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</si>
  <si>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</si>
  <si>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</si>
  <si>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</si>
  <si>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</si>
  <si>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</si>
  <si>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</si>
  <si>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</si>
  <si>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</si>
  <si>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</si>
  <si>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</si>
  <si>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</si>
  <si>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</si>
  <si>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</si>
  <si>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</si>
  <si>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</si>
  <si>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</si>
  <si>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</si>
  <si>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</si>
  <si>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</si>
  <si>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</si>
  <si>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</si>
  <si>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</si>
  <si>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</si>
  <si>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</si>
  <si>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</si>
  <si>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</si>
  <si>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</si>
  <si>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</si>
  <si>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</si>
  <si>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</si>
  <si>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</si>
  <si>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</si>
  <si>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</si>
  <si>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</si>
  <si>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</si>
  <si>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</si>
  <si>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</si>
  <si>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</si>
  <si>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</si>
  <si>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</si>
  <si>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</si>
  <si>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</si>
  <si>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</si>
  <si>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</si>
  <si>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</si>
  <si>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</si>
  <si>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</si>
  <si>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</si>
  <si>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</si>
  <si>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</si>
  <si>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</si>
  <si>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</si>
  <si>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</si>
  <si>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</si>
  <si>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</si>
  <si>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</si>
  <si>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</si>
  <si>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</si>
  <si>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</si>
  <si>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</si>
  <si>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</si>
  <si>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</si>
  <si>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</si>
  <si>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</si>
  <si>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</si>
  <si>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</si>
  <si>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</si>
  <si>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</si>
  <si>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</si>
  <si>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</si>
  <si>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</si>
  <si>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</si>
  <si>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</si>
  <si>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</si>
  <si>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</si>
  <si>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</si>
  <si>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</si>
  <si>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</si>
  <si>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</si>
  <si>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</si>
  <si>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</si>
  <si>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</si>
  <si>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</si>
  <si>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</si>
  <si>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</si>
  <si>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</si>
  <si>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</si>
  <si>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</si>
  <si>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</si>
  <si>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</si>
  <si>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</si>
  <si>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</si>
  <si>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</si>
  <si>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</si>
  <si>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</si>
  <si>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</si>
  <si>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</si>
  <si>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</si>
  <si>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</si>
  <si>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</si>
  <si>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</si>
  <si>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</si>
  <si>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</si>
  <si>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</si>
  <si>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</si>
  <si>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</si>
  <si>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</si>
  <si>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</si>
  <si>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</si>
  <si>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</si>
  <si>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</si>
  <si>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</si>
  <si>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</si>
  <si>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</si>
  <si>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</si>
  <si>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</si>
  <si>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</si>
  <si>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</si>
  <si>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</si>
  <si>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</si>
  <si>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</si>
  <si>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</si>
  <si>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</si>
  <si>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</si>
  <si>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</si>
  <si>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</si>
  <si>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</si>
  <si>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</si>
  <si>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</si>
  <si>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</si>
  <si>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</si>
  <si>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</si>
  <si>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</si>
  <si>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</si>
  <si>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</si>
  <si>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</si>
  <si>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</si>
  <si>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</si>
  <si>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</si>
  <si>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</si>
  <si>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</si>
  <si>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</si>
  <si>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</si>
  <si>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</si>
  <si>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</si>
  <si>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</si>
  <si>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</si>
  <si>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</si>
  <si>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</si>
  <si>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</si>
  <si>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</si>
  <si>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</si>
  <si>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</si>
  <si>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</si>
  <si>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</si>
  <si>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</si>
  <si>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</si>
  <si>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</si>
  <si>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</si>
  <si>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</si>
  <si>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</si>
  <si>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</si>
  <si>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</si>
  <si>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</si>
  <si>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</si>
  <si>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</si>
  <si>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</si>
  <si>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</si>
  <si>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</si>
  <si>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</si>
  <si>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</si>
  <si>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</si>
  <si>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</si>
  <si>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</si>
  <si>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</si>
  <si>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</si>
  <si>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</si>
  <si>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</si>
  <si>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</si>
  <si>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</si>
  <si>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</si>
  <si>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</si>
  <si>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</si>
  <si>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</si>
  <si>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</si>
  <si>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</si>
  <si>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</si>
  <si>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</si>
  <si>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</si>
  <si>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</si>
  <si>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</si>
  <si>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</si>
  <si>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</si>
  <si>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</si>
  <si>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</si>
  <si>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</si>
  <si>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</si>
  <si>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</si>
  <si>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</si>
  <si>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</si>
  <si>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</si>
  <si>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</si>
  <si>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</si>
  <si>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</si>
  <si>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</si>
  <si>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</si>
  <si>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</si>
  <si>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</si>
  <si>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</si>
  <si>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</si>
  <si>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</si>
  <si>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</si>
  <si>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</si>
  <si>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</si>
  <si>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</si>
  <si>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</si>
  <si>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</si>
  <si>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</si>
  <si>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</si>
  <si>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</si>
  <si>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</si>
  <si>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</si>
  <si>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</si>
  <si>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</si>
  <si>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</si>
  <si>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</si>
  <si>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</si>
  <si>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</si>
  <si>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</si>
  <si>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</si>
  <si>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</si>
  <si>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</si>
  <si>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</si>
  <si>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</si>
  <si>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</si>
  <si>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</si>
  <si>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</si>
  <si>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</si>
  <si>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</si>
  <si>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</si>
  <si>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</si>
  <si>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</si>
  <si>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</si>
  <si>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</si>
  <si>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</si>
  <si>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</si>
  <si>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</si>
  <si>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</si>
  <si>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</si>
  <si>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</si>
  <si>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</si>
  <si>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</si>
  <si>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</si>
  <si>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</si>
  <si>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</si>
  <si>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</si>
  <si>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</si>
  <si>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</si>
  <si>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</si>
  <si>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</si>
  <si>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</si>
  <si>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</si>
  <si>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</si>
  <si>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</si>
  <si>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</si>
  <si>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</si>
  <si>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</si>
  <si>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</si>
  <si>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</si>
  <si>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</si>
  <si>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</si>
  <si>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</si>
  <si>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</si>
  <si>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</si>
  <si>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</si>
  <si>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</si>
  <si>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</si>
  <si>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</si>
  <si>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</si>
  <si>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</si>
  <si>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</si>
  <si>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</si>
  <si>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</si>
  <si>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</si>
  <si>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</si>
  <si>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</si>
  <si>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</si>
  <si>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</si>
  <si>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</si>
  <si>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</si>
  <si>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</si>
  <si>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</si>
  <si>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</si>
  <si>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</si>
  <si>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</si>
  <si>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</si>
  <si>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</si>
  <si>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</si>
  <si>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</si>
  <si>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</si>
  <si>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</si>
  <si>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</si>
  <si>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</si>
  <si>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</si>
  <si>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</si>
  <si>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</si>
  <si>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</si>
  <si>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</si>
  <si>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</si>
  <si>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</si>
  <si>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</si>
  <si>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</si>
  <si>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</si>
  <si>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</si>
  <si>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</si>
  <si>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</si>
  <si>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</si>
  <si>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</si>
  <si>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</si>
  <si>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</si>
  <si>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</si>
  <si>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</si>
  <si>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</si>
  <si>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</si>
  <si>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</si>
  <si>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</si>
  <si>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</si>
  <si>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</si>
  <si>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</si>
  <si>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</si>
  <si>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</si>
  <si>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</si>
  <si>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</si>
  <si>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</si>
  <si>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</si>
  <si>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</si>
  <si>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</si>
  <si>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</si>
  <si>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</si>
  <si>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</si>
  <si>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</si>
  <si>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</si>
  <si>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</si>
  <si>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</si>
  <si>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</si>
  <si>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</si>
  <si>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</si>
  <si>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</si>
  <si>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</si>
  <si>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</si>
  <si>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</si>
  <si>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</si>
  <si>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</si>
  <si>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</si>
  <si>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</si>
  <si>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</si>
  <si>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</si>
  <si>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</si>
  <si>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</si>
  <si>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</si>
  <si>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</si>
  <si>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</si>
  <si>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</si>
  <si>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</si>
  <si>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</si>
  <si>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</si>
  <si>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</si>
  <si>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</si>
  <si>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</si>
  <si>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</si>
  <si>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</si>
  <si>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</si>
  <si>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</si>
  <si>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</si>
  <si>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</si>
  <si>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</si>
  <si>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</si>
  <si>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</si>
  <si>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</si>
  <si>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</si>
  <si>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</si>
  <si>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</si>
  <si>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</si>
  <si>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</si>
  <si>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</si>
  <si>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</si>
  <si>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</si>
  <si>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</si>
  <si>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</si>
  <si>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</si>
  <si>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</si>
  <si>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</si>
  <si>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</si>
  <si>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</si>
  <si>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</si>
  <si>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</si>
  <si>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</si>
  <si>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</si>
  <si>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</si>
  <si>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</si>
  <si>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</si>
  <si>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</si>
  <si>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</si>
  <si>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</si>
  <si>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</si>
  <si>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</si>
  <si>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</si>
  <si>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</si>
  <si>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</si>
  <si>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</si>
  <si>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</si>
  <si>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</si>
  <si>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</si>
  <si>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</si>
  <si>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</si>
  <si>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</si>
  <si>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</si>
  <si>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</si>
  <si>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</si>
  <si>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</si>
  <si>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</si>
  <si>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</si>
  <si>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</si>
  <si>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</si>
  <si>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</si>
  <si>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</si>
  <si>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</si>
  <si>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</si>
  <si>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</si>
  <si>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</si>
  <si>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</si>
  <si>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</si>
  <si>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</si>
  <si>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</si>
  <si>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</si>
  <si>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</si>
  <si>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</si>
  <si>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</si>
  <si>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</si>
  <si>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</si>
  <si>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</si>
  <si>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</si>
  <si>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</si>
  <si>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</si>
  <si>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</si>
  <si>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</si>
  <si>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</si>
  <si>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</si>
  <si>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</si>
  <si>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</si>
  <si>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</si>
  <si>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</si>
  <si>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</si>
  <si>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</si>
  <si>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</si>
  <si>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</si>
  <si>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</si>
  <si>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</si>
  <si>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</si>
  <si>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</si>
  <si>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</si>
  <si>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</si>
  <si>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</si>
  <si>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</si>
  <si>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</si>
  <si>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</si>
  <si>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</si>
  <si>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</si>
  <si>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</si>
  <si>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</si>
  <si>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</si>
  <si>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</si>
  <si>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</si>
  <si>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</si>
  <si>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</si>
  <si>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</si>
  <si>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</si>
  <si>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</si>
  <si>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</si>
  <si>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</si>
  <si>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</si>
  <si>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</si>
  <si>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</si>
  <si>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</si>
  <si>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</si>
  <si>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</si>
  <si>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</si>
  <si>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</si>
  <si>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</si>
  <si>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</si>
  <si>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</si>
  <si>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</si>
  <si>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</si>
  <si>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</si>
  <si>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</si>
  <si>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</si>
  <si>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</si>
  <si>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</si>
  <si>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</si>
  <si>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</si>
  <si>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</si>
  <si>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</si>
  <si>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</si>
  <si>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</si>
  <si>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</si>
  <si>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</si>
  <si>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</si>
  <si>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</si>
  <si>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</si>
  <si>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</si>
  <si>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</si>
  <si>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</si>
  <si>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</si>
  <si>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</si>
  <si>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</si>
  <si>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</si>
  <si>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</si>
  <si>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</si>
  <si>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</si>
  <si>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</si>
  <si>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</si>
  <si>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</si>
  <si>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</si>
  <si>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</si>
  <si>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</si>
  <si>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</si>
  <si>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</si>
  <si>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</si>
  <si>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</si>
  <si>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</si>
  <si>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</si>
  <si>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</si>
  <si>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</si>
  <si>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</si>
  <si>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</si>
  <si>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</si>
  <si>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</si>
  <si>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</si>
  <si>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</si>
  <si>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</si>
  <si>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</si>
  <si>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</si>
  <si>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</si>
  <si>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</si>
  <si>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</si>
  <si>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</si>
  <si>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</si>
  <si>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</si>
  <si>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</si>
  <si>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</si>
  <si>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</si>
  <si>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</si>
  <si>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</si>
  <si>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</si>
  <si>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</si>
  <si>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</si>
  <si>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</si>
  <si>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</si>
  <si>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</si>
  <si>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</si>
  <si>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</si>
  <si>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</si>
  <si>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</si>
  <si>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</si>
  <si>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</si>
  <si>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</si>
  <si>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</si>
  <si>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</si>
  <si>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</si>
  <si>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</si>
  <si>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</si>
  <si>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</si>
  <si>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</si>
  <si>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</si>
  <si>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</si>
  <si>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</si>
  <si>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</si>
  <si>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</si>
  <si>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</si>
  <si>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</si>
  <si>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</si>
  <si>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</si>
  <si>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</si>
  <si>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</si>
  <si>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</si>
  <si>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</si>
  <si>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</si>
  <si>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</si>
  <si>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</si>
  <si>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</si>
  <si>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</si>
  <si>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</si>
  <si>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</si>
  <si>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</si>
  <si>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</si>
  <si>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</si>
  <si>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</si>
  <si>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</si>
  <si>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</si>
  <si>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</si>
  <si>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</si>
  <si>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</si>
  <si>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</si>
  <si>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</si>
  <si>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</si>
  <si>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</si>
  <si>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</si>
  <si>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</si>
  <si>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</si>
  <si>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</si>
  <si>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</si>
  <si>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</si>
  <si>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</si>
  <si>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</si>
  <si>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</si>
  <si>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</si>
  <si>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</si>
  <si>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</si>
  <si>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</si>
  <si>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</si>
  <si>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</si>
  <si>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</si>
  <si>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</si>
  <si>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</si>
  <si>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</si>
  <si>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</si>
  <si>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</si>
  <si>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</si>
  <si>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</si>
  <si>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</si>
  <si>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</si>
  <si>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</si>
  <si>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</si>
  <si>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</si>
  <si>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</si>
  <si>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</si>
  <si>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</si>
  <si>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</si>
  <si>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</si>
  <si>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</si>
  <si>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</si>
  <si>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</si>
  <si>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</si>
  <si>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</si>
  <si>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</si>
  <si>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</si>
  <si>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</si>
  <si>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</si>
  <si>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</si>
  <si>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</si>
  <si>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</si>
  <si>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</si>
  <si>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</si>
  <si>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</si>
  <si>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</si>
  <si>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</si>
  <si>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</si>
  <si>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</si>
  <si>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</si>
  <si>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</si>
  <si>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</si>
  <si>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</si>
  <si>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</si>
  <si>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</si>
  <si>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</si>
  <si>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</si>
  <si>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</si>
  <si>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</si>
  <si>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</si>
  <si>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</si>
  <si>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</si>
  <si>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</si>
  <si>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</si>
  <si>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</si>
  <si>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</si>
  <si>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</si>
  <si>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</si>
  <si>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</si>
  <si>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</si>
  <si>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</si>
  <si>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</si>
  <si>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</si>
  <si>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</si>
  <si>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</si>
  <si>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</si>
  <si>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</si>
  <si>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</si>
  <si>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</si>
  <si>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</si>
  <si>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</si>
  <si>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</si>
  <si>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</si>
  <si>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</si>
  <si>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</si>
  <si>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</si>
  <si>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</si>
  <si>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</si>
  <si>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</si>
  <si>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</si>
  <si>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</si>
  <si>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</si>
  <si>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</si>
  <si>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</si>
  <si>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</si>
  <si>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</si>
  <si>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</si>
  <si>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</si>
  <si>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</si>
  <si>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</si>
  <si>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</si>
  <si>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</si>
  <si>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</si>
  <si>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</si>
  <si>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</si>
  <si>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</si>
  <si>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</si>
  <si>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</si>
  <si>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</si>
  <si>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</si>
  <si>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</si>
  <si>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</si>
  <si>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</si>
  <si>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</si>
  <si>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</si>
  <si>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</si>
  <si>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</si>
  <si>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</si>
  <si>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</si>
  <si>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</si>
  <si>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</si>
  <si>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</si>
  <si>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</si>
  <si>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</si>
  <si>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</si>
  <si>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</si>
  <si>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</si>
  <si>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</si>
  <si>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</si>
  <si>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</si>
  <si>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</si>
  <si>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</si>
  <si>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</si>
  <si>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</si>
  <si>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</si>
  <si>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</si>
  <si>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</si>
  <si>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</si>
  <si>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</si>
  <si>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</si>
  <si>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</si>
  <si>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</si>
  <si>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</si>
  <si>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</si>
  <si>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</si>
  <si>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</si>
  <si>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</si>
  <si>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</si>
  <si>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</si>
  <si>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</si>
  <si>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</si>
  <si>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</si>
  <si>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</si>
  <si>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</si>
  <si>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</si>
  <si>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</si>
  <si>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</si>
  <si>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</si>
  <si>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</si>
  <si>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</si>
  <si>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</si>
  <si>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</si>
  <si>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</si>
  <si>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</si>
  <si>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</si>
  <si>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</si>
  <si>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</si>
  <si>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</si>
  <si>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</si>
  <si>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</si>
  <si>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</si>
  <si>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</si>
  <si>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</si>
  <si>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</si>
  <si>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</si>
  <si>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</si>
  <si>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</si>
  <si>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</si>
  <si>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</si>
  <si>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</si>
  <si>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</si>
  <si>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</si>
  <si>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</si>
  <si>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</si>
  <si>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</si>
  <si>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</si>
  <si>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</si>
  <si>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</si>
  <si>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</si>
  <si>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</si>
  <si>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</si>
  <si>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</si>
  <si>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</si>
  <si>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</si>
  <si>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</si>
  <si>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</si>
  <si>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</si>
  <si>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</si>
  <si>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</si>
  <si>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</si>
  <si>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</si>
  <si>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</si>
  <si>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</si>
  <si>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</si>
  <si>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</si>
  <si>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</si>
  <si>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</si>
  <si>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</si>
  <si>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</si>
  <si>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</si>
  <si>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</si>
  <si>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</si>
  <si>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</si>
  <si>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</si>
  <si>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</si>
  <si>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</si>
  <si>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</si>
  <si>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</si>
  <si>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</si>
  <si>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</si>
  <si>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</si>
  <si>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</si>
  <si>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</si>
  <si>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</si>
  <si>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</si>
  <si>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</si>
  <si>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</si>
  <si>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</si>
  <si>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</si>
  <si>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</si>
  <si>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</si>
  <si>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</si>
  <si>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</si>
  <si>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</si>
  <si>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</si>
  <si>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</si>
  <si>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</si>
  <si>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</si>
  <si>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</si>
  <si>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</si>
  <si>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</si>
  <si>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</si>
  <si>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</si>
  <si>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</si>
  <si>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</si>
  <si>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</si>
  <si>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</si>
  <si>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</si>
  <si>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</si>
  <si>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</si>
  <si>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</si>
  <si>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</si>
  <si>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</si>
  <si>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</si>
  <si>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</si>
  <si>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</si>
  <si>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</si>
  <si>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</si>
  <si>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</si>
  <si>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</si>
  <si>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</si>
  <si>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</si>
  <si>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</si>
  <si>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</si>
  <si>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</si>
  <si>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</si>
  <si>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</si>
  <si>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</si>
  <si>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</si>
  <si>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</si>
  <si>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</si>
  <si>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</si>
  <si>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</si>
  <si>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</si>
  <si>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</si>
  <si>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</si>
  <si>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</si>
  <si>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</si>
  <si>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</si>
  <si>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</si>
  <si>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</si>
  <si>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</si>
  <si>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</si>
  <si>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</si>
  <si>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</si>
  <si>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</si>
  <si>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</si>
  <si>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</si>
  <si>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</si>
  <si>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</si>
  <si>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</si>
  <si>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</si>
  <si>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</si>
  <si>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</si>
  <si>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</si>
  <si>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</si>
  <si>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</si>
  <si>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</si>
  <si>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</si>
  <si>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</si>
  <si>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</si>
  <si>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</si>
  <si>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</si>
  <si>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</si>
  <si>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</si>
  <si>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</si>
  <si>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</si>
  <si>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</si>
  <si>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</si>
  <si>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</si>
  <si>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</si>
  <si>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</si>
  <si>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</si>
  <si>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</si>
  <si>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</si>
  <si>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</si>
  <si>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</si>
  <si>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</si>
  <si>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</si>
  <si>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</si>
  <si>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</si>
  <si>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</si>
  <si>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</si>
  <si>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</si>
  <si>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</si>
  <si>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</si>
  <si>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</si>
  <si>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</si>
  <si>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</si>
  <si>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</si>
  <si>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</si>
  <si>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</si>
  <si>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</si>
  <si>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</si>
  <si>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</si>
  <si>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</si>
  <si>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</si>
  <si>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</si>
  <si>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</si>
  <si>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</si>
  <si>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</si>
  <si>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</si>
  <si>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</si>
  <si>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</si>
  <si>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</si>
  <si>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</si>
  <si>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</si>
  <si>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</si>
  <si>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</si>
  <si>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</si>
  <si>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</si>
  <si>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</si>
  <si>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</si>
  <si>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</si>
  <si>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</si>
  <si>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</si>
  <si>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</si>
  <si>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</si>
  <si>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</si>
  <si>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</si>
  <si>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</si>
  <si>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</si>
  <si>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</si>
  <si>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</si>
  <si>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</si>
  <si>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</si>
  <si>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</si>
  <si>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</si>
  <si>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</si>
  <si>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</si>
  <si>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</si>
  <si>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</si>
  <si>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</si>
  <si>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</si>
  <si>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</si>
  <si>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</si>
  <si>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</si>
  <si>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</si>
  <si>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</si>
  <si>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</si>
  <si>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</si>
  <si>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</si>
  <si>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</si>
  <si>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</si>
  <si>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</si>
  <si>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</si>
  <si>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</si>
  <si>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</si>
  <si>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</si>
  <si>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</si>
  <si>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</si>
  <si>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</si>
  <si>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</si>
  <si>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</si>
  <si>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</si>
  <si>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</si>
  <si>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</si>
  <si>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</si>
  <si>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</si>
  <si>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</si>
  <si>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</si>
  <si>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</si>
  <si>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</si>
  <si>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</si>
  <si>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</si>
  <si>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</si>
  <si>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</si>
  <si>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</si>
  <si>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</si>
  <si>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</si>
  <si>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</si>
  <si>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</si>
  <si>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</si>
  <si>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</si>
  <si>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</si>
  <si>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</si>
  <si>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</si>
  <si>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</si>
  <si>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</si>
  <si>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</si>
  <si>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</si>
  <si>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</si>
  <si>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</si>
  <si>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</si>
  <si>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</si>
  <si>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</si>
  <si>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</si>
  <si>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</si>
  <si>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</si>
  <si>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</si>
  <si>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</si>
  <si>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</si>
  <si>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</si>
  <si>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</si>
  <si>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</si>
  <si>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</si>
  <si>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</si>
  <si>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</si>
  <si>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</si>
  <si>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</si>
  <si>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</si>
  <si>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</si>
  <si>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</si>
  <si>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</si>
  <si>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</si>
  <si>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</si>
  <si>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</si>
  <si>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</si>
  <si>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</si>
  <si>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</si>
  <si>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</si>
  <si>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</si>
  <si>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</si>
  <si>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</si>
  <si>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</si>
  <si>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</si>
  <si>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</si>
  <si>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</si>
  <si>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</si>
  <si>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</si>
  <si>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</si>
  <si>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</si>
  <si>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</si>
  <si>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</si>
  <si>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</si>
  <si>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</si>
  <si>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</si>
  <si>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</si>
  <si>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</si>
  <si>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</si>
  <si>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</si>
  <si>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</si>
  <si>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</si>
  <si>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</si>
  <si>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</si>
  <si>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</si>
  <si>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</si>
  <si>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</si>
  <si>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</si>
  <si>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</si>
  <si>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</si>
  <si>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</si>
  <si>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</si>
  <si>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</si>
  <si>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</si>
  <si>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</si>
  <si>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</si>
  <si>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</si>
  <si>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</si>
  <si>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</si>
  <si>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</si>
  <si>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</si>
  <si>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</si>
  <si>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</si>
  <si>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</si>
  <si>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</si>
  <si>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</si>
  <si>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</si>
  <si>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</si>
  <si>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</si>
  <si>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</si>
  <si>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</si>
  <si>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</si>
  <si>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</si>
  <si>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</si>
  <si>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</si>
  <si>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</si>
  <si>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</si>
  <si>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</si>
  <si>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</si>
  <si>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</si>
  <si>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</si>
  <si>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</si>
  <si>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</si>
  <si>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</si>
  <si>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</si>
  <si>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</si>
  <si>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</si>
  <si>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</si>
  <si>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</si>
  <si>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</si>
  <si>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</si>
  <si>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</si>
  <si>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</si>
  <si>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</si>
  <si>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</si>
  <si>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</si>
  <si>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</si>
  <si>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</si>
  <si>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</si>
  <si>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</si>
  <si>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</si>
  <si>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</si>
  <si>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</si>
  <si>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</si>
  <si>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</si>
  <si>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</si>
  <si>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</si>
  <si>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</si>
  <si>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</si>
  <si>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</si>
  <si>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</si>
  <si>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</si>
  <si>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</si>
  <si>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</si>
  <si>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</si>
  <si>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</si>
  <si>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</si>
  <si>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</si>
  <si>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</si>
  <si>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</si>
  <si>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</si>
  <si>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</si>
  <si>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</si>
  <si>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</si>
  <si>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</si>
  <si>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</si>
  <si>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</si>
  <si>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</si>
  <si>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</si>
  <si>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</si>
  <si>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</si>
  <si>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</si>
  <si>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</si>
  <si>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</si>
  <si>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</si>
  <si>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</si>
  <si>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</si>
  <si>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</si>
  <si>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</si>
  <si>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</si>
  <si>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</si>
  <si>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</si>
  <si>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</si>
  <si>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</si>
  <si>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</si>
  <si>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</si>
  <si>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</si>
  <si>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</si>
  <si>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</si>
  <si>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</si>
  <si>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</si>
  <si>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</si>
  <si>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</si>
  <si>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</si>
  <si>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</si>
  <si>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</si>
  <si>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</si>
  <si>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</si>
  <si>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</si>
  <si>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</si>
  <si>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</si>
  <si>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</si>
  <si>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</si>
  <si>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</si>
  <si>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</si>
  <si>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</si>
  <si>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</si>
  <si>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</si>
  <si>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</si>
  <si>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</si>
  <si>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</si>
  <si>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</si>
  <si>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</si>
  <si>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</si>
  <si>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</si>
  <si>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</si>
  <si>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</si>
  <si>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</si>
  <si>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</si>
  <si>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</si>
  <si>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</si>
  <si>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</si>
  <si>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</si>
  <si>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</si>
  <si>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</si>
  <si>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</si>
  <si>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</si>
  <si>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</si>
  <si>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</si>
  <si>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</si>
  <si>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</si>
  <si>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</si>
  <si>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</si>
  <si>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</si>
  <si>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</si>
  <si>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</si>
  <si>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</si>
  <si>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</si>
  <si>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</si>
  <si>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</si>
  <si>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</si>
  <si>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</si>
  <si>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</si>
  <si>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</si>
  <si>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</si>
  <si>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</si>
  <si>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</si>
  <si>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</si>
  <si>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</si>
  <si>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</si>
  <si>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</si>
  <si>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</si>
  <si>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</si>
  <si>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</si>
  <si>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</si>
  <si>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</si>
  <si>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</si>
  <si>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</si>
  <si>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</si>
  <si>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</si>
  <si>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</si>
  <si>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</si>
  <si>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</si>
  <si>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</si>
  <si>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</si>
  <si>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</si>
  <si>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</si>
  <si>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</si>
  <si>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</si>
  <si>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</si>
  <si>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</si>
  <si>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</si>
  <si>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</si>
  <si>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</si>
  <si>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</si>
  <si>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</si>
  <si>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</si>
  <si>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</si>
  <si>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</si>
  <si>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</si>
  <si>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</si>
  <si>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</si>
  <si>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</si>
  <si>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</si>
  <si>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</si>
  <si>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</si>
  <si>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</si>
  <si>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</si>
  <si>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</si>
  <si>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</si>
  <si>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</si>
  <si>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</si>
  <si>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</si>
  <si>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</si>
  <si>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</si>
  <si>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</si>
  <si>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</si>
  <si>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</si>
  <si>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</si>
  <si>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</si>
  <si>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</si>
  <si>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</si>
  <si>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</si>
  <si>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</si>
  <si>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</si>
  <si>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</si>
  <si>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</si>
  <si>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</si>
  <si>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</si>
  <si>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</si>
  <si>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</si>
  <si>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</si>
  <si>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</si>
  <si>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</si>
  <si>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</si>
  <si>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</si>
  <si>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</si>
  <si>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</si>
  <si>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</si>
  <si>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</si>
  <si>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</si>
  <si>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</si>
  <si>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</si>
  <si>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</si>
  <si>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</si>
  <si>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</si>
  <si>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</si>
  <si>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</si>
  <si>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</si>
  <si>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</si>
  <si>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</si>
  <si>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</si>
  <si>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</si>
  <si>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</si>
  <si>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</si>
  <si>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</si>
  <si>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</si>
  <si>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</si>
  <si>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</si>
  <si>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</si>
  <si>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</si>
  <si>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</si>
  <si>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</si>
  <si>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</si>
  <si>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</si>
  <si>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</si>
  <si>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</si>
  <si>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</si>
  <si>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</si>
  <si>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</si>
  <si>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</si>
  <si>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</si>
  <si>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</si>
  <si>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</si>
  <si>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</si>
  <si>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</si>
  <si>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</si>
  <si>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</si>
  <si>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</si>
  <si>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</si>
  <si>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</si>
  <si>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</si>
  <si>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</si>
  <si>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</si>
  <si>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</si>
  <si>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</si>
  <si>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</si>
  <si>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</si>
  <si>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</si>
  <si>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</si>
  <si>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</si>
  <si>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</si>
  <si>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</si>
  <si>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</si>
  <si>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</si>
  <si>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</si>
  <si>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</si>
  <si>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</si>
  <si>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</si>
  <si>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</si>
  <si>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</si>
  <si>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</si>
  <si>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</si>
  <si>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</si>
  <si>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</si>
  <si>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</si>
  <si>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</si>
  <si>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</si>
  <si>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</si>
  <si>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</si>
  <si>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</si>
  <si>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</si>
  <si>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</si>
  <si>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</si>
  <si>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</si>
  <si>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</si>
  <si>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</si>
  <si>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</si>
  <si>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</si>
  <si>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</si>
  <si>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</si>
  <si>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</si>
  <si>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</si>
  <si>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</si>
  <si>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</si>
  <si>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</si>
  <si>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</si>
  <si>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</si>
  <si>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</si>
  <si>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</si>
  <si>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</si>
  <si>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</si>
  <si>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</si>
  <si>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</si>
  <si>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</si>
  <si>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</si>
  <si>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</si>
  <si>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</si>
  <si>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</si>
  <si>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</si>
  <si>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</si>
  <si>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</si>
  <si>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</si>
  <si>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</si>
  <si>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</si>
  <si>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</si>
  <si>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</si>
  <si>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</si>
  <si>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</si>
  <si>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</si>
  <si>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</si>
  <si>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</si>
  <si>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</si>
  <si>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</si>
  <si>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</si>
  <si>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</si>
  <si>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</si>
  <si>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</si>
  <si>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</si>
  <si>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</si>
  <si>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</si>
  <si>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</si>
  <si>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</si>
  <si>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</si>
  <si>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</si>
  <si>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</si>
  <si>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</si>
  <si>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</si>
  <si>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</si>
  <si>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</si>
  <si>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</si>
  <si>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</si>
  <si>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</si>
  <si>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</si>
  <si>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</si>
  <si>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</si>
  <si>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</si>
  <si>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</si>
  <si>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</si>
  <si>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</si>
  <si>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</si>
  <si>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</si>
  <si>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</si>
  <si>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</si>
  <si>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</si>
  <si>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</si>
  <si>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</si>
  <si>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</si>
  <si>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</si>
  <si>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</si>
  <si>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</si>
  <si>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</si>
  <si>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</si>
  <si>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</si>
  <si>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</si>
  <si>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</si>
  <si>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</si>
  <si>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</si>
  <si>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</si>
  <si>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</si>
  <si>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</si>
  <si>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</si>
  <si>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</si>
  <si>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</si>
  <si>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</si>
  <si>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</si>
  <si>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</si>
  <si>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</si>
  <si>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</si>
  <si>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</si>
  <si>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</si>
  <si>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</si>
  <si>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</si>
  <si>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</si>
  <si>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</si>
  <si>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</si>
  <si>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</si>
  <si>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</si>
  <si>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</si>
  <si>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</si>
  <si>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</si>
  <si>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</si>
  <si>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</si>
  <si>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</si>
  <si>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</si>
  <si>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</si>
  <si>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</si>
  <si>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</si>
  <si>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</si>
  <si>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</si>
  <si>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</si>
  <si>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</si>
  <si>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</si>
  <si>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</si>
  <si>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</si>
  <si>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</si>
  <si>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</si>
  <si>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</si>
  <si>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</si>
  <si>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</si>
  <si>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</si>
  <si>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</si>
  <si>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</si>
  <si>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</si>
  <si>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</si>
  <si>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</si>
  <si>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</si>
  <si>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</si>
  <si>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</si>
  <si>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</si>
  <si>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</si>
  <si>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</si>
  <si>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</si>
  <si>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</si>
  <si>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</si>
  <si>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</si>
  <si>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</si>
  <si>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</si>
  <si>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</si>
  <si>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</si>
  <si>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</si>
  <si>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</si>
  <si>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</si>
  <si>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</si>
  <si>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</si>
  <si>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</si>
  <si>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</si>
  <si>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</si>
  <si>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</si>
  <si>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</si>
  <si>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</si>
  <si>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</si>
  <si>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</si>
  <si>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</si>
  <si>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</si>
  <si>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</si>
  <si>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</si>
  <si>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</si>
  <si>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</si>
  <si>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</si>
  <si>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</si>
  <si>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</si>
  <si>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</si>
  <si>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</si>
  <si>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</si>
  <si>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</si>
  <si>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</si>
  <si>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</si>
  <si>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</si>
  <si>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</si>
  <si>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</si>
  <si>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</si>
  <si>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</si>
  <si>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</si>
  <si>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</si>
  <si>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</si>
  <si>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</si>
  <si>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</si>
  <si>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</si>
  <si>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</si>
  <si>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</si>
  <si>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</si>
  <si>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</si>
  <si>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</si>
  <si>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</si>
  <si>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</si>
  <si>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</si>
  <si>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</si>
  <si>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</si>
  <si>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</si>
  <si>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</si>
  <si>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</si>
  <si>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</si>
  <si>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</si>
  <si>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</si>
  <si>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</si>
  <si>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</si>
  <si>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</si>
  <si>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</si>
  <si>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</si>
  <si>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</si>
  <si>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</si>
  <si>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</si>
  <si>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</si>
  <si>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</si>
  <si>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</si>
  <si>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</si>
  <si>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</si>
  <si>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</si>
  <si>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</si>
  <si>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</si>
  <si>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</si>
  <si>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</si>
  <si>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</si>
  <si>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</si>
  <si>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</si>
  <si>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</si>
  <si>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</si>
  <si>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</si>
  <si>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</si>
  <si>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</si>
  <si>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</si>
  <si>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</si>
  <si>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</si>
  <si>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</si>
  <si>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</si>
  <si>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</si>
  <si>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</si>
  <si>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</si>
  <si>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</si>
  <si>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</si>
  <si>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</si>
  <si>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</si>
  <si>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</si>
  <si>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</si>
  <si>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</si>
  <si>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</si>
  <si>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</si>
  <si>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</si>
  <si>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</si>
  <si>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</si>
  <si>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</si>
  <si>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</si>
  <si>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</si>
  <si>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</si>
  <si>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</si>
  <si>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</si>
  <si>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</si>
  <si>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</si>
  <si>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</si>
  <si>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</si>
  <si>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</si>
  <si>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</si>
  <si>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</si>
  <si>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</si>
  <si>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</si>
  <si>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</si>
  <si>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</si>
  <si>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</si>
  <si>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</si>
  <si>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</si>
  <si>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</si>
  <si>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</si>
  <si>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</si>
  <si>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</si>
  <si>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</si>
  <si>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</si>
  <si>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</si>
  <si>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</si>
  <si>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</si>
  <si>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</si>
  <si>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</si>
  <si>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</si>
  <si>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</si>
  <si>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</si>
  <si>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</si>
  <si>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</si>
  <si>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</si>
  <si>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</si>
  <si>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</si>
  <si>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</si>
  <si>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</si>
  <si>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</si>
  <si>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</si>
  <si>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</si>
  <si>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</si>
  <si>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</si>
  <si>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</si>
  <si>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</si>
  <si>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</si>
  <si>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</si>
  <si>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</si>
  <si>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</si>
  <si>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</si>
  <si>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</si>
  <si>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</si>
  <si>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</si>
  <si>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</si>
  <si>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</si>
  <si>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</si>
  <si>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</si>
  <si>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</si>
  <si>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</si>
  <si>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</si>
  <si>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</si>
  <si>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</si>
  <si>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</si>
  <si>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</si>
  <si>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</si>
  <si>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</si>
  <si>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</si>
  <si>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</si>
  <si>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</si>
  <si>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</si>
  <si>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</si>
  <si>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</si>
  <si>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</si>
  <si>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</si>
  <si>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</si>
  <si>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</si>
  <si>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</si>
  <si>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</si>
  <si>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</si>
  <si>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</si>
  <si>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</si>
  <si>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</si>
  <si>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</si>
  <si>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</si>
  <si>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</si>
  <si>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</si>
  <si>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</si>
  <si>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</si>
  <si>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</si>
  <si>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</si>
  <si>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</si>
  <si>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</si>
  <si>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</si>
  <si>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</si>
  <si>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</si>
  <si>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</si>
  <si>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</si>
  <si>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</si>
  <si>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</si>
  <si>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</si>
  <si>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</si>
  <si>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</si>
  <si>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</si>
  <si>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</si>
  <si>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</si>
  <si>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</si>
  <si>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</si>
  <si>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</si>
  <si>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</si>
  <si>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</si>
  <si>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</si>
  <si>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</si>
  <si>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</si>
  <si>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</si>
  <si>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</si>
  <si>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</si>
  <si>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</si>
  <si>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</si>
  <si>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</si>
  <si>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</si>
  <si>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</si>
  <si>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</si>
  <si>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</si>
  <si>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</si>
  <si>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</si>
  <si>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</si>
  <si>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</si>
  <si>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</si>
  <si>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</si>
  <si>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</si>
  <si>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</si>
  <si>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</si>
  <si>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</si>
  <si>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</si>
  <si>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</si>
  <si>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</si>
  <si>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</si>
  <si>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</si>
  <si>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</si>
  <si>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</si>
  <si>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</si>
  <si>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</si>
  <si>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</si>
  <si>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</si>
  <si>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</si>
  <si>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</si>
  <si>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</si>
  <si>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</si>
  <si>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</si>
  <si>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</si>
  <si>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</si>
  <si>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</si>
  <si>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</si>
  <si>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</si>
  <si>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</si>
  <si>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</si>
  <si>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</si>
  <si>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</si>
  <si>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</si>
  <si>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</si>
  <si>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</si>
  <si>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</si>
  <si>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</si>
  <si>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</si>
  <si>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</si>
  <si>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</si>
  <si>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</si>
  <si>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</si>
  <si>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</si>
  <si>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</si>
  <si>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</si>
  <si>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</si>
  <si>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</si>
  <si>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</si>
  <si>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</si>
  <si>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</si>
  <si>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</si>
  <si>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</si>
  <si>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</si>
  <si>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</si>
  <si>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</si>
  <si>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</si>
  <si>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</si>
  <si>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</si>
  <si>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</si>
  <si>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</si>
  <si>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</si>
  <si>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</si>
  <si>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</si>
  <si>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</si>
  <si>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</si>
  <si>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</si>
  <si>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</si>
  <si>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</si>
  <si>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</si>
  <si>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</si>
  <si>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</si>
  <si>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</si>
  <si>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</si>
  <si>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</si>
  <si>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</si>
  <si>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</si>
  <si>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</si>
  <si>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</si>
  <si>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</si>
  <si>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</si>
  <si>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</si>
  <si>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</si>
  <si>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</si>
  <si>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</si>
  <si>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</si>
  <si>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</si>
  <si>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</si>
  <si>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</si>
  <si>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</si>
  <si>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</si>
  <si>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</si>
  <si>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</si>
  <si>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</si>
  <si>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</si>
  <si>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</si>
  <si>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</si>
  <si>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</si>
  <si>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</si>
  <si>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</si>
  <si>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</si>
  <si>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</si>
  <si>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</si>
  <si>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</si>
  <si>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</si>
  <si>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</si>
  <si>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</si>
  <si>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</si>
  <si>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</si>
  <si>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</si>
  <si>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</si>
  <si>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</si>
  <si>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</si>
  <si>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</si>
  <si>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</si>
  <si>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</si>
  <si>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</si>
  <si>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</si>
  <si>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</si>
  <si>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</si>
  <si>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</si>
  <si>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</si>
  <si>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</si>
  <si>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</si>
  <si>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</si>
  <si>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</si>
  <si>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</si>
  <si>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</si>
  <si>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</si>
  <si>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</si>
  <si>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</si>
  <si>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</si>
  <si>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</si>
  <si>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</si>
  <si>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</si>
  <si>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</si>
  <si>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</si>
  <si>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</si>
  <si>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</si>
  <si>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</si>
  <si>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</si>
  <si>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</si>
  <si>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</si>
  <si>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</si>
  <si>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</si>
  <si>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</si>
  <si>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</si>
  <si>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</si>
  <si>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</si>
  <si>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</si>
  <si>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</si>
  <si>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</si>
  <si>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</si>
  <si>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</si>
  <si>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</si>
  <si>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</si>
  <si>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</si>
  <si>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</si>
  <si>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</si>
  <si>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</si>
  <si>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</si>
  <si>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</si>
  <si>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</si>
  <si>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</si>
  <si>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</si>
  <si>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</si>
  <si>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</si>
  <si>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</si>
  <si>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</si>
  <si>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</si>
  <si>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</si>
  <si>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</si>
  <si>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</si>
  <si>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</si>
  <si>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</si>
  <si>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</si>
  <si>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</si>
  <si>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</si>
  <si>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</si>
  <si>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</si>
  <si>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</si>
  <si>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</si>
  <si>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</si>
  <si>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</si>
  <si>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</si>
  <si>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</si>
  <si>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</si>
  <si>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</si>
  <si>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</si>
  <si>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</si>
  <si>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</si>
  <si>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</si>
  <si>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</si>
  <si>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</si>
  <si>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</si>
  <si>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</si>
  <si>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</si>
  <si>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</si>
  <si>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</si>
  <si>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</si>
  <si>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</si>
  <si>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</si>
  <si>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</si>
  <si>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</si>
  <si>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</si>
  <si>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</si>
  <si>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</si>
  <si>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</si>
  <si>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</si>
  <si>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</si>
  <si>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</si>
  <si>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</si>
  <si>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</si>
  <si>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</si>
  <si>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</si>
  <si>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</si>
  <si>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</si>
  <si>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</si>
  <si>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</si>
  <si>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</si>
  <si>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</si>
  <si>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</si>
  <si>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</si>
  <si>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</si>
  <si>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</si>
  <si>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</si>
  <si>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</si>
  <si>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</si>
  <si>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</si>
  <si>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</si>
  <si>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</si>
  <si>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</si>
  <si>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</si>
  <si>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</si>
  <si>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</si>
  <si>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</si>
  <si>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</si>
  <si>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</si>
  <si>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</si>
  <si>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</si>
  <si>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</si>
  <si>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</si>
  <si>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</si>
  <si>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</si>
  <si>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</si>
  <si>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</si>
  <si>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</si>
  <si>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</si>
  <si>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</si>
  <si>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</si>
  <si>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</si>
  <si>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</si>
  <si>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</si>
  <si>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</si>
  <si>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</si>
  <si>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</si>
  <si>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</si>
  <si>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</si>
  <si>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</si>
  <si>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</si>
  <si>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</si>
  <si>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</si>
  <si>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</si>
  <si>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</si>
  <si>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</si>
  <si>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</si>
  <si>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</si>
  <si>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</si>
  <si>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</si>
  <si>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</si>
  <si>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</si>
  <si>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</si>
  <si>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</si>
  <si>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</si>
  <si>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</si>
  <si>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</si>
  <si>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</si>
  <si>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</si>
  <si>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</si>
  <si>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</si>
  <si>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</si>
  <si>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</si>
  <si>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</si>
  <si>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</si>
  <si>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</si>
  <si>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</si>
  <si>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</si>
  <si>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</si>
  <si>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</si>
  <si>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</si>
  <si>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</si>
  <si>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</si>
  <si>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</si>
  <si>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</si>
  <si>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</si>
  <si>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</si>
  <si>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</si>
  <si>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</si>
  <si>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</si>
  <si>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</si>
  <si>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</si>
  <si>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</si>
  <si>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</si>
  <si>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</si>
  <si>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</si>
  <si>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</si>
  <si>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</si>
  <si>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</si>
  <si>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</si>
  <si>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</si>
  <si>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</si>
  <si>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</si>
  <si>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</si>
  <si>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</si>
  <si>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</si>
  <si>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</si>
  <si>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</si>
  <si>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</si>
  <si>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</si>
  <si>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</si>
  <si>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</si>
  <si>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</si>
  <si>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</si>
  <si>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</si>
  <si>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</si>
  <si>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</si>
  <si>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</si>
  <si>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</si>
  <si>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</si>
  <si>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</si>
  <si>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</si>
  <si>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</si>
  <si>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</si>
  <si>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</si>
  <si>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</si>
  <si>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</si>
  <si>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</si>
  <si>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</si>
  <si>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</si>
  <si>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</si>
  <si>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</si>
  <si>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</si>
  <si>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</si>
  <si>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</si>
  <si>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</si>
  <si>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</si>
  <si>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</si>
  <si>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</si>
  <si>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</si>
  <si>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</si>
  <si>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</si>
  <si>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</si>
  <si>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</si>
  <si>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</si>
  <si>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</si>
  <si>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</si>
  <si>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</si>
  <si>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</si>
  <si>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</si>
  <si>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</si>
  <si>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</si>
  <si>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</si>
  <si>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</si>
  <si>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</si>
  <si>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</si>
  <si>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</si>
  <si>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</si>
  <si>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</si>
  <si>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</si>
  <si>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</si>
  <si>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</si>
  <si>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</si>
  <si>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</si>
  <si>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</si>
  <si>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</si>
  <si>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</si>
  <si>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</si>
  <si>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</si>
  <si>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</si>
  <si>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</si>
  <si>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</si>
  <si>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</si>
  <si>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</si>
  <si>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</si>
  <si>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</si>
  <si>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</si>
  <si>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</si>
  <si>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</si>
  <si>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</si>
  <si>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</si>
  <si>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</si>
  <si>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</si>
  <si>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</si>
  <si>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</si>
  <si>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</si>
  <si>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</si>
  <si>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</si>
  <si>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</si>
  <si>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</si>
  <si>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</si>
  <si>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</si>
  <si>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</si>
  <si>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</si>
  <si>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</si>
  <si>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</si>
  <si>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</si>
  <si>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</si>
  <si>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</si>
  <si>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</si>
  <si>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</si>
  <si>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</si>
  <si>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</si>
  <si>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</si>
  <si>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</si>
  <si>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</si>
  <si>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</si>
  <si>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</si>
  <si>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</si>
  <si>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</si>
  <si>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</si>
  <si>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</si>
  <si>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</si>
  <si>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</si>
  <si>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</si>
  <si>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</si>
  <si>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</si>
  <si>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</si>
  <si>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</si>
  <si>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</si>
  <si>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</si>
  <si>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</si>
  <si>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</si>
  <si>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</si>
  <si>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</si>
  <si>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</si>
  <si>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</si>
  <si>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</si>
  <si>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</si>
  <si>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</si>
  <si>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</si>
  <si>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</si>
  <si>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</si>
  <si>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</si>
  <si>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</si>
  <si>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</si>
  <si>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</si>
  <si>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</si>
  <si>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</si>
  <si>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</si>
  <si>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</si>
  <si>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</si>
  <si>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</si>
  <si>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</si>
  <si>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</si>
  <si>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</si>
  <si>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</si>
  <si>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</si>
  <si>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</si>
  <si>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</si>
  <si>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</si>
  <si>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</si>
  <si>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</si>
  <si>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</si>
  <si>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</si>
  <si>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</si>
  <si>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</si>
  <si>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</si>
  <si>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</si>
  <si>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</si>
  <si>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</si>
  <si>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</si>
  <si>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</si>
  <si>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</si>
  <si>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</si>
  <si>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</si>
  <si>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</si>
  <si>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</si>
  <si>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</si>
  <si>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</si>
  <si>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</si>
  <si>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</si>
  <si>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</si>
  <si>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</si>
  <si>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</si>
  <si>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</si>
  <si>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</si>
  <si>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</si>
  <si>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</si>
  <si>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</si>
  <si>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</si>
  <si>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</si>
  <si>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</si>
  <si>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</si>
  <si>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</si>
  <si>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</si>
  <si>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</si>
  <si>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</si>
  <si>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</si>
  <si>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</si>
  <si>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</si>
  <si>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</si>
  <si>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</si>
  <si>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</si>
  <si>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</si>
  <si>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</si>
  <si>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</si>
  <si>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</si>
  <si>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</si>
  <si>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</si>
  <si>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</si>
  <si>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</si>
  <si>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</si>
  <si>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</si>
  <si>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</si>
  <si>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</si>
  <si>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</si>
  <si>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</si>
  <si>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</si>
  <si>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</si>
  <si>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</si>
  <si>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</si>
  <si>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</si>
  <si>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</si>
  <si>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</si>
  <si>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</si>
  <si>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</si>
  <si>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</si>
  <si>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</si>
  <si>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</si>
  <si>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</si>
  <si>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</si>
  <si>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</si>
  <si>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</si>
  <si>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</si>
  <si>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</si>
  <si>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</si>
  <si>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</si>
  <si>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</si>
  <si>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</si>
  <si>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</si>
  <si>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</si>
  <si>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</si>
  <si>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</si>
  <si>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</si>
  <si>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</si>
  <si>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</si>
  <si>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</si>
  <si>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</si>
  <si>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</si>
  <si>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</si>
  <si>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</si>
  <si>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</si>
  <si>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</si>
  <si>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</si>
  <si>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</si>
  <si>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</si>
  <si>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</si>
  <si>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</si>
  <si>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</si>
  <si>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</si>
  <si>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</si>
  <si>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</si>
  <si>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</si>
  <si>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</si>
  <si>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</si>
  <si>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</si>
  <si>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</si>
  <si>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</si>
  <si>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</si>
  <si>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</si>
  <si>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</si>
  <si>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</si>
  <si>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</si>
  <si>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</si>
  <si>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</si>
  <si>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</si>
  <si>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</si>
  <si>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</si>
  <si>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</si>
  <si>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</si>
  <si>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</si>
  <si>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</si>
  <si>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</si>
  <si>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</si>
  <si>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</si>
  <si>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</si>
  <si>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</si>
  <si>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</si>
  <si>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</si>
  <si>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</si>
  <si>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</si>
  <si>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</si>
  <si>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</si>
  <si>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</si>
  <si>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</si>
  <si>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</si>
  <si>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</si>
  <si>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</si>
  <si>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</si>
  <si>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</si>
  <si>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</si>
  <si>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</si>
  <si>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</si>
  <si>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</si>
  <si>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</si>
  <si>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</si>
  <si>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</si>
  <si>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</si>
  <si>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</si>
  <si>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</si>
  <si>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</si>
  <si>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</si>
  <si>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</si>
  <si>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</si>
  <si>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</si>
  <si>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</si>
  <si>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</si>
  <si>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</si>
  <si>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</si>
  <si>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</si>
  <si>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</si>
  <si>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</si>
  <si>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</si>
  <si>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</si>
  <si>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</si>
  <si>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</si>
  <si>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</si>
  <si>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</si>
  <si>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</si>
  <si>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</si>
  <si>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</si>
  <si>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</si>
  <si>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</si>
  <si>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</si>
  <si>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</si>
  <si>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</si>
  <si>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</si>
  <si>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</si>
  <si>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</si>
  <si>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</si>
  <si>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</si>
  <si>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</si>
  <si>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</si>
  <si>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</si>
  <si>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</si>
  <si>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</si>
  <si>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</si>
  <si>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</si>
  <si>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</si>
  <si>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</si>
  <si>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</si>
  <si>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</si>
  <si>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</si>
  <si>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</si>
  <si>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</si>
  <si>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</si>
  <si>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</si>
  <si>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</si>
  <si>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</si>
  <si>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</si>
  <si>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</si>
  <si>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</si>
  <si>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</si>
  <si>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</si>
  <si>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</si>
  <si>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</si>
  <si>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</si>
  <si>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</si>
  <si>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</si>
  <si>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</si>
  <si>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</si>
  <si>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</si>
  <si>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</si>
  <si>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</si>
  <si>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</si>
  <si>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</si>
  <si>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</si>
  <si>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</si>
  <si>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</si>
  <si>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</si>
  <si>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</si>
  <si>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</si>
  <si>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</si>
  <si>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</si>
  <si>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</si>
  <si>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</si>
  <si>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</si>
  <si>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</si>
  <si>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</si>
  <si>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</si>
  <si>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</si>
  <si>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</si>
  <si>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</si>
  <si>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</si>
  <si>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</si>
  <si>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</si>
  <si>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</si>
  <si>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</si>
  <si>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</si>
  <si>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</si>
  <si>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</si>
  <si>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</si>
  <si>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</si>
  <si>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</si>
  <si>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</si>
  <si>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</si>
  <si>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</si>
  <si>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</si>
  <si>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</si>
  <si>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</si>
  <si>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</si>
  <si>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</si>
  <si>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</si>
  <si>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</si>
  <si>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</si>
  <si>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</si>
  <si>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</si>
  <si>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</si>
  <si>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</si>
  <si>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</si>
  <si>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</si>
  <si>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</si>
  <si>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</si>
  <si>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</si>
  <si>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</si>
  <si>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</si>
  <si>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</si>
  <si>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</si>
  <si>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</si>
  <si>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</si>
  <si>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</si>
  <si>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</si>
  <si>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</si>
  <si>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</si>
  <si>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</si>
  <si>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</si>
  <si>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</si>
  <si>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</si>
  <si>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</si>
  <si>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</si>
  <si>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</si>
  <si>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</si>
  <si>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</si>
  <si>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</si>
  <si>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</si>
  <si>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</si>
  <si>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</si>
  <si>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</si>
  <si>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</si>
  <si>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</si>
  <si>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</si>
  <si>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</si>
  <si>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</si>
  <si>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</si>
  <si>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</si>
  <si>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</si>
  <si>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</si>
  <si>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</si>
  <si>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</si>
  <si>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</si>
  <si>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</si>
  <si>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</si>
  <si>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</si>
  <si>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</si>
  <si>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</si>
  <si>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</si>
  <si>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</si>
  <si>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</si>
  <si>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</si>
  <si>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</si>
  <si>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</si>
  <si>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</si>
  <si>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</si>
  <si>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</si>
  <si>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</si>
  <si>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</si>
  <si>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</si>
  <si>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</si>
  <si>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</si>
  <si>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</si>
  <si>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</si>
  <si>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</si>
  <si>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</si>
  <si>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</si>
  <si>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</si>
  <si>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</si>
  <si>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</si>
  <si>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</si>
  <si>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</si>
  <si>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</si>
  <si>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</si>
  <si>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</si>
  <si>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</si>
  <si>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</si>
  <si>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</si>
  <si>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</si>
  <si>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</si>
  <si>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</si>
  <si>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</si>
  <si>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</si>
  <si>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</si>
  <si>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</si>
  <si>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</si>
  <si>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</si>
  <si>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</si>
  <si>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</si>
  <si>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</si>
  <si>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</si>
  <si>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</si>
  <si>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</si>
  <si>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</si>
  <si>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</si>
  <si>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</si>
  <si>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</si>
  <si>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</si>
  <si>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</si>
  <si>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</si>
  <si>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</si>
  <si>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</si>
  <si>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</si>
  <si>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</si>
  <si>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</si>
  <si>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</si>
  <si>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</si>
  <si>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</si>
  <si>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</si>
  <si>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</si>
  <si>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</si>
  <si>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</si>
  <si>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</si>
  <si>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</si>
  <si>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</si>
  <si>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</si>
  <si>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</si>
  <si>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</si>
  <si>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</si>
  <si>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</si>
  <si>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</si>
  <si>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</si>
  <si>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</si>
  <si>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</si>
  <si>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</si>
  <si>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</si>
  <si>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</si>
  <si>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</si>
  <si>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</si>
  <si>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</si>
  <si>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</si>
  <si>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</si>
  <si>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</si>
  <si>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</si>
  <si>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</si>
  <si>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</si>
  <si>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</si>
  <si>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</si>
  <si>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</si>
  <si>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</si>
  <si>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</si>
  <si>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</si>
  <si>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</si>
  <si>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</si>
  <si>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</si>
  <si>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</si>
  <si>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</si>
  <si>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</si>
  <si>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</si>
  <si>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</si>
  <si>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</si>
  <si>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</si>
  <si>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</si>
  <si>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</si>
  <si>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</si>
  <si>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</si>
  <si>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</si>
  <si>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</si>
  <si>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</si>
  <si>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</si>
  <si>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</si>
  <si>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</si>
  <si>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</si>
  <si>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</si>
  <si>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</si>
  <si>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</si>
  <si>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</si>
  <si>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</si>
  <si>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</si>
  <si>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</si>
  <si>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</si>
  <si>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</si>
  <si>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</si>
  <si>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</si>
  <si>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</si>
  <si>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</si>
  <si>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</si>
  <si>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</si>
  <si>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</si>
  <si>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</si>
  <si>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</si>
  <si>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</si>
  <si>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</si>
  <si>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</si>
  <si>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</si>
  <si>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</si>
  <si>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</si>
  <si>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</si>
  <si>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</si>
  <si>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</si>
  <si>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</si>
  <si>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</si>
  <si>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</si>
  <si>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</si>
  <si>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</si>
  <si>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</si>
  <si>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</si>
  <si>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</si>
  <si>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</si>
  <si>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</si>
  <si>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</si>
  <si>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</si>
  <si>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</si>
  <si>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</si>
  <si>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</si>
  <si>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</si>
  <si>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</si>
  <si>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</si>
  <si>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</si>
  <si>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</si>
  <si>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</si>
  <si>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</si>
  <si>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</si>
  <si>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</si>
  <si>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</si>
  <si>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</si>
  <si>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</si>
  <si>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</si>
  <si>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</si>
  <si>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</si>
  <si>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</si>
  <si>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</si>
  <si>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</si>
  <si>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</si>
  <si>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</si>
  <si>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</si>
  <si>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</si>
  <si>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</si>
  <si>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</si>
  <si>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</si>
  <si>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</si>
  <si>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</si>
  <si>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</si>
  <si>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</si>
  <si>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</si>
  <si>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</si>
  <si>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</si>
  <si>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</si>
  <si>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</si>
  <si>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</si>
  <si>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</si>
  <si>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</si>
  <si>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</si>
  <si>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</si>
  <si>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</si>
  <si>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</si>
  <si>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</si>
  <si>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</si>
  <si>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</si>
  <si>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</si>
  <si>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</si>
  <si>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</si>
  <si>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</si>
  <si>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</si>
  <si>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</si>
  <si>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</si>
  <si>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</si>
  <si>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</si>
  <si>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</si>
  <si>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</si>
  <si>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</si>
  <si>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</si>
  <si>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</si>
  <si>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</si>
  <si>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</si>
  <si>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</si>
  <si>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</si>
  <si>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</si>
  <si>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</si>
  <si>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</si>
  <si>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</si>
  <si>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</si>
  <si>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</si>
  <si>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</si>
  <si>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</si>
  <si>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</si>
  <si>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</si>
  <si>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</si>
  <si>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</si>
  <si>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</si>
  <si>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</si>
  <si>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</si>
  <si>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</si>
  <si>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</si>
  <si>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</si>
  <si>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</si>
  <si>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</si>
  <si>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</si>
  <si>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</si>
  <si>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</si>
  <si>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</si>
  <si>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</si>
  <si>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</si>
  <si>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</si>
  <si>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</si>
  <si>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</si>
  <si>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</si>
  <si>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</si>
  <si>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</si>
  <si>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</si>
  <si>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</si>
  <si>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</si>
  <si>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</si>
  <si>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</si>
  <si>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</si>
  <si>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</si>
  <si>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</si>
  <si>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</si>
  <si>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</si>
  <si>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</si>
  <si>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</si>
  <si>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</si>
  <si>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</si>
  <si>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</si>
  <si>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</si>
  <si>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</si>
  <si>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</si>
  <si>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</si>
  <si>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</si>
  <si>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</si>
  <si>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</si>
  <si>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</si>
  <si>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</si>
  <si>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</si>
  <si>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</si>
  <si>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</si>
  <si>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</si>
  <si>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</si>
  <si>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</si>
  <si>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</si>
  <si>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</si>
  <si>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</si>
  <si>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</si>
  <si>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</si>
  <si>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</si>
  <si>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</si>
  <si>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</si>
  <si>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</si>
  <si>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</si>
  <si>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</si>
  <si>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</si>
  <si>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</si>
  <si>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</si>
  <si>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</si>
  <si>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</si>
  <si>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</si>
  <si>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</si>
  <si>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</si>
  <si>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</si>
  <si>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</si>
  <si>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</si>
  <si>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</si>
  <si>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</si>
  <si>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</si>
  <si>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</si>
  <si>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</si>
  <si>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</si>
  <si>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</si>
  <si>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</si>
  <si>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</si>
  <si>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</si>
  <si>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</si>
  <si>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</si>
  <si>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</si>
  <si>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</si>
  <si>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</si>
  <si>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</si>
  <si>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</si>
  <si>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</si>
  <si>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</si>
  <si>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</si>
  <si>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</si>
  <si>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</si>
  <si>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</si>
  <si>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</si>
  <si>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</si>
  <si>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</si>
  <si>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</si>
  <si>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</si>
  <si>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</si>
  <si>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</si>
  <si>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</si>
  <si>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</si>
  <si>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</si>
  <si>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</si>
  <si>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</si>
  <si>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</si>
  <si>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</si>
  <si>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</si>
  <si>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</si>
  <si>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</si>
  <si>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</si>
  <si>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</si>
  <si>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</si>
  <si>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</si>
  <si>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</si>
  <si>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</si>
  <si>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</si>
  <si>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</si>
  <si>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</si>
  <si>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</si>
  <si>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</si>
  <si>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</si>
  <si>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</si>
  <si>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</si>
  <si>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</si>
  <si>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</si>
  <si>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</si>
  <si>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</si>
  <si>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</si>
  <si>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</si>
  <si>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</si>
  <si>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</si>
  <si>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</si>
  <si>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</si>
  <si>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</si>
  <si>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</si>
  <si>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</si>
  <si>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</si>
  <si>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</si>
  <si>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</si>
  <si>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</si>
  <si>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</si>
  <si>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</si>
  <si>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</si>
  <si>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</si>
  <si>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</si>
  <si>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</si>
  <si>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</si>
  <si>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</si>
  <si>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</si>
  <si>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</si>
  <si>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</si>
  <si>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</si>
  <si>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</si>
  <si>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</si>
  <si>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</si>
  <si>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</si>
  <si>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</si>
  <si>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</si>
  <si>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</si>
  <si>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</si>
  <si>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</si>
  <si>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</si>
  <si>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</si>
  <si>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</si>
  <si>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</si>
  <si>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</si>
  <si>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</si>
  <si>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</si>
  <si>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</si>
  <si>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</si>
  <si>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</si>
  <si>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</si>
  <si>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</si>
  <si>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</si>
  <si>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</si>
  <si>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</si>
  <si>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</si>
  <si>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</si>
  <si>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</si>
  <si>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</si>
  <si>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</si>
  <si>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</si>
  <si>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</si>
  <si>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</si>
  <si>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</si>
  <si>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</si>
  <si>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</si>
  <si>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</si>
  <si>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</si>
  <si>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</si>
  <si>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</si>
  <si>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</si>
  <si>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</si>
  <si>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</si>
  <si>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</si>
  <si>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</si>
  <si>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</si>
  <si>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</si>
  <si>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</si>
  <si>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</si>
  <si>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</si>
  <si>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</si>
  <si>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</si>
  <si>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</si>
  <si>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</si>
  <si>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</si>
  <si>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</si>
  <si>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</si>
  <si>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</si>
  <si>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</si>
  <si>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</si>
  <si>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</si>
  <si>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</si>
  <si>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</si>
  <si>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</si>
  <si>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</si>
  <si>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</si>
  <si>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</si>
  <si>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</si>
  <si>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</si>
  <si>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</si>
  <si>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</si>
  <si>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</si>
  <si>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</si>
  <si>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</si>
  <si>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</si>
  <si>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</si>
  <si>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</si>
  <si>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</si>
  <si>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</si>
  <si>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</si>
  <si>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</si>
  <si>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</si>
  <si>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</si>
  <si>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</si>
  <si>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</si>
  <si>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</si>
  <si>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</si>
  <si>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</si>
  <si>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</si>
  <si>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</si>
  <si>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</si>
  <si>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</si>
  <si>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</si>
  <si>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</si>
  <si>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</si>
  <si>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</si>
  <si>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</si>
  <si>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</si>
  <si>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</si>
  <si>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</si>
  <si>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</si>
  <si>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</si>
  <si>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</si>
  <si>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</si>
  <si>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</si>
  <si>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</si>
  <si>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</si>
  <si>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</si>
  <si>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</si>
  <si>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</si>
  <si>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</si>
  <si>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</si>
  <si>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</si>
  <si>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</si>
  <si>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</si>
  <si>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</si>
  <si>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</si>
  <si>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</si>
  <si>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</si>
  <si>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</si>
  <si>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</si>
  <si>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</si>
  <si>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</si>
  <si>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</si>
  <si>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</si>
  <si>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</si>
  <si>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</si>
  <si>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</si>
  <si>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</si>
  <si>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</si>
  <si>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</si>
  <si>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</si>
  <si>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</si>
  <si>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</si>
  <si>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</si>
  <si>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</si>
  <si>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</si>
  <si>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</si>
  <si>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</si>
  <si>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</si>
  <si>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</si>
  <si>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</si>
  <si>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</si>
  <si>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</si>
  <si>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</si>
  <si>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</si>
  <si>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</si>
  <si>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</si>
  <si>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</si>
  <si>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</si>
  <si>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</si>
  <si>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</si>
  <si>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</si>
  <si>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</si>
  <si>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</si>
  <si>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</si>
  <si>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</si>
  <si>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</si>
  <si>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</si>
  <si>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</si>
  <si>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</si>
  <si>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</si>
  <si>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</si>
  <si>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</si>
  <si>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</si>
  <si>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</si>
  <si>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</si>
  <si>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</si>
  <si>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</si>
  <si>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</si>
  <si>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</si>
  <si>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</si>
  <si>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</si>
  <si>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</si>
  <si>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</si>
  <si>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</si>
  <si>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</si>
  <si>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</si>
  <si>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</si>
  <si>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</si>
  <si>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</si>
  <si>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</si>
  <si>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</si>
  <si>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</si>
  <si>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</si>
  <si>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</si>
  <si>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</si>
  <si>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</si>
  <si>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</si>
  <si>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</si>
  <si>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</si>
  <si>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</si>
  <si>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</si>
  <si>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</si>
  <si>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</si>
  <si>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</si>
  <si>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</si>
  <si>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</si>
  <si>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</si>
  <si>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</si>
  <si>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</si>
  <si>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</si>
  <si>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</si>
  <si>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</si>
  <si>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</si>
  <si>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</si>
  <si>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</si>
  <si>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</si>
  <si>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</si>
  <si>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</si>
  <si>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</si>
  <si>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</si>
  <si>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</si>
  <si>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</si>
  <si>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</si>
  <si>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</si>
  <si>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</si>
  <si>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</si>
  <si>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</si>
  <si>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</si>
  <si>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</si>
  <si>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</si>
  <si>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</si>
  <si>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</si>
  <si>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</si>
  <si>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</si>
  <si>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</si>
  <si>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</si>
  <si>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</si>
  <si>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</si>
  <si>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</si>
  <si>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</si>
  <si>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</si>
  <si>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</si>
  <si>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</si>
  <si>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</si>
  <si>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</si>
  <si>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</si>
  <si>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</si>
  <si>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</si>
  <si>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</si>
  <si>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</si>
  <si>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</si>
  <si>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</si>
  <si>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</si>
  <si>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</si>
  <si>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</si>
  <si>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</si>
  <si>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</si>
  <si>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</si>
  <si>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</si>
  <si>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</si>
  <si>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</si>
  <si>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</si>
  <si>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</si>
  <si>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</si>
  <si>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</si>
  <si>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</si>
  <si>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</si>
  <si>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</si>
  <si>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</si>
  <si>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</si>
  <si>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</si>
  <si>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</si>
  <si>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</si>
  <si>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</si>
  <si>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</si>
  <si>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</si>
  <si>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</si>
  <si>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</si>
  <si>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</si>
  <si>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</si>
  <si>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</si>
  <si>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</si>
  <si>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</si>
  <si>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</si>
  <si>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</si>
  <si>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</si>
  <si>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</si>
  <si>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</si>
  <si>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</si>
  <si>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</si>
  <si>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</si>
  <si>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</si>
  <si>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</si>
  <si>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</si>
  <si>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</si>
  <si>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</si>
  <si>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</si>
  <si>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</si>
  <si>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</si>
  <si>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</si>
  <si>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</si>
  <si>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</si>
  <si>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</si>
  <si>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</si>
  <si>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</si>
  <si>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</si>
  <si>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</si>
  <si>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</si>
  <si>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</si>
  <si>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</si>
  <si>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</si>
  <si>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</si>
  <si>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</si>
  <si>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</si>
  <si>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</si>
  <si>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</si>
  <si>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</si>
  <si>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</si>
  <si>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</si>
  <si>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</si>
  <si>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</si>
  <si>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</si>
  <si>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</si>
  <si>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</si>
  <si>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</si>
  <si>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</si>
  <si>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</si>
  <si>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</si>
  <si>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</si>
  <si>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</si>
  <si>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</si>
  <si>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</si>
  <si>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</si>
  <si>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</si>
  <si>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</si>
  <si>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</si>
  <si>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</si>
  <si>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</si>
  <si>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</si>
  <si>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</si>
  <si>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</si>
  <si>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</si>
  <si>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</si>
  <si>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</si>
  <si>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</si>
  <si>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</si>
  <si>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</si>
  <si>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</si>
  <si>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</si>
  <si>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</si>
  <si>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</si>
  <si>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</si>
  <si>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</si>
  <si>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</si>
  <si>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</si>
  <si>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</si>
  <si>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</si>
  <si>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</si>
  <si>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</si>
  <si>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</si>
  <si>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</si>
  <si>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</si>
  <si>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</si>
  <si>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</si>
  <si>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</si>
  <si>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</si>
  <si>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</si>
  <si>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</si>
  <si>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</si>
  <si>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</si>
  <si>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</si>
  <si>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</si>
  <si>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</si>
  <si>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</si>
  <si>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</si>
  <si>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</si>
  <si>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</si>
  <si>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</si>
  <si>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</si>
  <si>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</si>
  <si>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</si>
  <si>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</si>
  <si>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</si>
  <si>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</si>
  <si>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</si>
  <si>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</si>
  <si>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</si>
  <si>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</si>
  <si>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</si>
  <si>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</si>
  <si>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</si>
  <si>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</si>
  <si>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</si>
  <si>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</si>
  <si>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</si>
  <si>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</si>
  <si>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</si>
  <si>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</si>
  <si>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</si>
  <si>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</si>
  <si>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</si>
  <si>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</si>
  <si>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</si>
  <si>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</si>
  <si>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</si>
  <si>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</si>
  <si>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</si>
  <si>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</si>
  <si>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</si>
  <si>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</si>
  <si>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</si>
  <si>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</si>
  <si>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</si>
  <si>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</si>
  <si>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</si>
  <si>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</si>
  <si>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</si>
  <si>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</si>
  <si>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</si>
  <si>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</si>
  <si>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</si>
  <si>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</si>
  <si>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</si>
  <si>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</si>
  <si>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</si>
  <si>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</si>
  <si>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</si>
  <si>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</si>
  <si>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</si>
  <si>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</si>
  <si>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</si>
  <si>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</si>
  <si>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</si>
  <si>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</si>
  <si>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</si>
  <si>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</si>
  <si>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</si>
  <si>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</si>
  <si>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</si>
  <si>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</si>
  <si>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</si>
  <si>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</si>
  <si>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</si>
  <si>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</si>
  <si>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</si>
  <si>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</si>
  <si>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</si>
  <si>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</si>
  <si>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</si>
  <si>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</si>
  <si>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</si>
  <si>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</si>
  <si>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</si>
  <si>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</si>
  <si>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</si>
  <si>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</si>
  <si>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</si>
  <si>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</si>
  <si>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</si>
  <si>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</si>
  <si>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</si>
  <si>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</si>
  <si>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</si>
  <si>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</si>
  <si>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</si>
  <si>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</si>
  <si>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</si>
  <si>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</si>
  <si>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</si>
  <si>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</si>
  <si>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</si>
  <si>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</si>
  <si>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</si>
  <si>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</si>
  <si>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</si>
  <si>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</si>
  <si>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</si>
  <si>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</si>
  <si>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</si>
  <si>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</si>
  <si>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</si>
  <si>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</si>
  <si>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</si>
  <si>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</si>
  <si>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</si>
  <si>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</si>
  <si>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</si>
  <si>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</si>
  <si>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</si>
  <si>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</si>
  <si>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</si>
  <si>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</si>
  <si>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</si>
  <si>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</si>
  <si>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</si>
  <si>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</si>
  <si>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</si>
  <si>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</si>
  <si>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</si>
  <si>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</si>
  <si>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</si>
  <si>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</si>
  <si>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</si>
  <si>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</si>
  <si>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</si>
  <si>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</si>
  <si>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</si>
  <si>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</si>
  <si>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</si>
  <si>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</si>
  <si>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</si>
  <si>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</si>
  <si>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</si>
  <si>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</si>
  <si>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</si>
  <si>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</si>
  <si>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</si>
  <si>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</si>
  <si>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</si>
  <si>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</si>
  <si>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</si>
  <si>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</si>
  <si>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</si>
  <si>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</si>
  <si>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</si>
  <si>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</si>
  <si>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</si>
  <si>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</si>
  <si>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</si>
  <si>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</si>
  <si>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</si>
  <si>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</si>
  <si>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</si>
  <si>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</si>
  <si>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</si>
  <si>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</si>
  <si>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</si>
  <si>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</si>
  <si>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</si>
  <si>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</si>
  <si>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</si>
  <si>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</si>
  <si>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</si>
  <si>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</si>
  <si>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</si>
  <si>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</si>
  <si>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</si>
  <si>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</si>
  <si>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</si>
  <si>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</si>
  <si>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</si>
  <si>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</si>
  <si>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</si>
  <si>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</si>
  <si>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</si>
  <si>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</si>
  <si>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</si>
  <si>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</si>
  <si>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</si>
  <si>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</si>
  <si>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</si>
  <si>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</si>
  <si>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</si>
  <si>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</si>
  <si>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</si>
  <si>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</si>
  <si>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</si>
  <si>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</si>
  <si>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</si>
  <si>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</si>
  <si>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</si>
  <si>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</si>
  <si>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</si>
  <si>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</si>
  <si>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</si>
  <si>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</si>
  <si>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</si>
  <si>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</si>
  <si>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</si>
  <si>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</si>
  <si>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</si>
  <si>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</si>
  <si>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</si>
  <si>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</si>
  <si>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</si>
  <si>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</si>
  <si>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</si>
  <si>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</si>
  <si>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</si>
  <si>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</si>
  <si>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</si>
  <si>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</si>
  <si>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</si>
  <si>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</si>
  <si>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</si>
  <si>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</si>
  <si>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</si>
  <si>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</si>
  <si>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</si>
  <si>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</si>
  <si>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</si>
  <si>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</si>
  <si>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</si>
  <si>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</si>
  <si>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</si>
  <si>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</si>
  <si>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</si>
  <si>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</si>
  <si>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</si>
  <si>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</si>
  <si>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</si>
  <si>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</si>
  <si>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</si>
  <si>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</si>
  <si>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</si>
  <si>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</si>
  <si>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</si>
  <si>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</si>
  <si>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</si>
  <si>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</si>
  <si>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</si>
  <si>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</si>
  <si>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</si>
  <si>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</si>
  <si>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</si>
  <si>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</si>
  <si>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</si>
  <si>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</si>
  <si>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</si>
  <si>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</si>
  <si>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</si>
  <si>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</si>
  <si>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</si>
  <si>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</si>
  <si>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</si>
  <si>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</si>
  <si>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</si>
  <si>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</si>
  <si>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</si>
  <si>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</si>
  <si>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</si>
  <si>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</si>
  <si>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</si>
  <si>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</si>
  <si>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</si>
  <si>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</si>
  <si>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</si>
  <si>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</si>
  <si>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</si>
  <si>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</si>
  <si>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</si>
  <si>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</si>
  <si>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</si>
  <si>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</si>
  <si>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</si>
  <si>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</si>
  <si>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</si>
  <si>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</si>
  <si>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</si>
  <si>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</si>
  <si>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</si>
  <si>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</si>
  <si>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</si>
  <si>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</si>
  <si>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</si>
  <si>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</si>
  <si>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</si>
  <si>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</si>
  <si>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</si>
  <si>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</si>
  <si>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</si>
  <si>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</si>
  <si>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</si>
  <si>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</si>
  <si>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</si>
  <si>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</si>
  <si>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</si>
  <si>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</si>
  <si>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</si>
  <si>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</si>
  <si>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</si>
  <si>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</si>
  <si>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</si>
  <si>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</si>
  <si>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</si>
  <si>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</si>
  <si>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</si>
  <si>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</si>
  <si>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</si>
  <si>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</si>
  <si>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</si>
  <si>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</si>
  <si>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</si>
  <si>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</si>
  <si>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</si>
  <si>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</si>
  <si>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</si>
  <si>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</si>
  <si>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</si>
  <si>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</si>
  <si>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</si>
  <si>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</si>
  <si>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</si>
  <si>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</si>
  <si>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</si>
  <si>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</si>
  <si>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</si>
  <si>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</si>
  <si>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</si>
  <si>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</si>
  <si>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</si>
  <si>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</si>
  <si>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</si>
  <si>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</si>
  <si>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</si>
  <si>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</si>
  <si>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</si>
  <si>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</si>
  <si>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</si>
  <si>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</si>
  <si>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</si>
  <si>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</si>
  <si>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</si>
  <si>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</si>
  <si>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</si>
  <si>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</si>
  <si>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</si>
  <si>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</si>
  <si>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</si>
  <si>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</si>
  <si>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</si>
  <si>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</si>
  <si>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</si>
  <si>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</si>
  <si>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</si>
  <si>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</si>
  <si>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</si>
  <si>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</si>
  <si>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</si>
  <si>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</si>
  <si>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</si>
  <si>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</si>
  <si>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</si>
  <si>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</si>
  <si>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</si>
  <si>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</si>
  <si>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</si>
  <si>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</si>
  <si>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</si>
  <si>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</si>
  <si>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</si>
  <si>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</si>
  <si>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</si>
  <si>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</si>
  <si>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</si>
  <si>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</si>
  <si>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</si>
  <si>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</si>
  <si>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</si>
  <si>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</si>
  <si>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</si>
  <si>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</si>
  <si>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</si>
  <si>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</si>
  <si>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</si>
  <si>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</si>
  <si>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</si>
  <si>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</si>
  <si>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</si>
  <si>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</si>
  <si>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</si>
  <si>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</si>
  <si>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</si>
  <si>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</si>
  <si>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</si>
  <si>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</si>
  <si>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</si>
  <si>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</si>
  <si>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</si>
  <si>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</si>
  <si>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</si>
  <si>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</si>
  <si>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</si>
  <si>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</si>
  <si>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</si>
  <si>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</si>
  <si>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</si>
  <si>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</si>
  <si>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</si>
  <si>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</si>
  <si>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</si>
  <si>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</si>
  <si>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</si>
  <si>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</si>
  <si>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</si>
  <si>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</si>
  <si>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</si>
  <si>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</si>
  <si>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</si>
  <si>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</si>
  <si>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</si>
  <si>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</si>
  <si>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</si>
  <si>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</si>
  <si>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</si>
  <si>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</si>
  <si>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</si>
  <si>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</si>
  <si>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</si>
  <si>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</si>
  <si>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</si>
  <si>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</si>
  <si>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</si>
  <si>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</si>
  <si>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</si>
  <si>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</si>
  <si>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</si>
  <si>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</si>
  <si>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</si>
  <si>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</si>
  <si>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</si>
  <si>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</si>
  <si>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</si>
  <si>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</si>
  <si>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</si>
  <si>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</si>
  <si>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</si>
  <si>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</si>
  <si>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</si>
  <si>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</si>
  <si>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</si>
  <si>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</si>
  <si>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</si>
  <si>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</si>
  <si>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</si>
  <si>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</si>
  <si>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</si>
  <si>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</si>
  <si>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</si>
  <si>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</si>
  <si>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</si>
  <si>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</si>
  <si>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</si>
  <si>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</si>
  <si>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</si>
  <si>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</si>
  <si>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</si>
  <si>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</si>
  <si>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</si>
  <si>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</si>
  <si>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</si>
  <si>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</si>
  <si>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</si>
  <si>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</si>
  <si>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</si>
  <si>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</si>
  <si>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</si>
  <si>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</si>
  <si>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</si>
  <si>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</si>
  <si>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</si>
  <si>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</si>
  <si>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</si>
  <si>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</si>
  <si>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</si>
  <si>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</si>
  <si>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</si>
  <si>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</si>
  <si>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</si>
  <si>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</si>
  <si>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</si>
  <si>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</si>
  <si>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</si>
  <si>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</si>
  <si>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</si>
  <si>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</si>
  <si>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</si>
  <si>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</si>
  <si>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</si>
  <si>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</si>
  <si>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</si>
  <si>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</si>
  <si>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</si>
  <si>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</si>
  <si>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</si>
  <si>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</si>
  <si>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</si>
  <si>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</si>
  <si>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</si>
  <si>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</si>
  <si>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</si>
  <si>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</si>
  <si>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</si>
  <si>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</si>
  <si>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</si>
  <si>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</si>
  <si>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</si>
  <si>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</si>
  <si>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</si>
  <si>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</si>
  <si>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</si>
  <si>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</si>
  <si>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</si>
  <si>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</si>
  <si>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</si>
  <si>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</si>
  <si>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</si>
  <si>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</si>
  <si>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</si>
  <si>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</si>
  <si>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</si>
  <si>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</si>
  <si>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</si>
  <si>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</si>
  <si>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</si>
  <si>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</si>
  <si>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</si>
  <si>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</si>
  <si>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</si>
  <si>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</si>
  <si>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</si>
  <si>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</si>
  <si>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</si>
  <si>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</si>
  <si>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</si>
  <si>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</si>
  <si>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</si>
  <si>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</si>
  <si>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</si>
  <si>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</si>
  <si>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</si>
  <si>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</si>
  <si>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</si>
  <si>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</si>
  <si>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</si>
  <si>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</si>
  <si>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</si>
  <si>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</si>
  <si>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</si>
  <si>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</si>
  <si>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</si>
  <si>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</si>
  <si>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</si>
  <si>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</si>
  <si>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</si>
  <si>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</si>
  <si>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</si>
  <si>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</si>
  <si>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</si>
  <si>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</si>
  <si>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</si>
  <si>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</si>
  <si>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</si>
  <si>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</si>
  <si>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</si>
  <si>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</si>
  <si>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</si>
  <si>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</si>
  <si>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</si>
  <si>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</si>
  <si>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</si>
  <si>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</si>
  <si>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</si>
  <si>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</si>
  <si>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</si>
  <si>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</si>
  <si>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</si>
  <si>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</si>
  <si>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</si>
  <si>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</si>
  <si>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</si>
  <si>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</si>
  <si>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</si>
  <si>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</si>
  <si>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</si>
  <si>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</si>
  <si>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</si>
  <si>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</si>
  <si>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</si>
  <si>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</si>
  <si>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</si>
  <si>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</si>
  <si>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</si>
  <si>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</si>
  <si>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</si>
  <si>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</si>
  <si>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</si>
  <si>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</si>
  <si>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</si>
  <si>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</si>
  <si>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</si>
  <si>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</si>
  <si>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</si>
  <si>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</si>
  <si>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</si>
  <si>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</si>
  <si>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</si>
  <si>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</si>
  <si>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</si>
  <si>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</si>
  <si>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</si>
  <si>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</si>
  <si>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</si>
  <si>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</si>
  <si>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</si>
  <si>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</si>
  <si>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</si>
  <si>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</si>
  <si>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</si>
  <si>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</si>
  <si>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</si>
  <si>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</si>
  <si>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</si>
  <si>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</si>
  <si>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</si>
  <si>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</si>
  <si>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</si>
  <si>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</si>
  <si>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</si>
  <si>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</si>
  <si>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</si>
  <si>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</si>
  <si>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</si>
  <si>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</si>
  <si>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40 Mins</t>
  </si>
  <si>
    <t>PCM-20251019-00000932</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</si>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</sst>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5" totalsRowShown="0" headerRowDxfId="48" dataDxfId="47" headerRowBorderDxfId="45" tableBorderDxfId="46" totalsRowBorderDxfId="44">
  <autoFilter ref="A1:L3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286.52606469907187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6.0307521990689565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8.5659606476838235E-2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3.7094791667186655E-2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45949.474490624998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4"/>
      <c r="E7" s="137"/>
      <c r="F7" s="138"/>
      <c r="G7" s="139">
        <f ca="1">IFERROR(NOW()-F7,"")</f>
        <v>45949.474490624998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45949.474490624998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45949.474490624998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45949.474490624998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45949.474490624998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45949.474490624998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45949.474490624998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45949.474490624998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45949.474490624998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45949.474490624998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45949.474490624998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45949.474490624998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45949.474490624998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45949.474490624998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45949.474490624998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45949.474490624998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45949.474490624998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45949.474490624998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45949.474490624998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45949.474490624998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45949.474490624998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45949.474490624998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45949.474490624998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45949.474490624998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45949.474490624998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45949.474490624998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45949.474490624998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45949.474490624998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45949.474490624998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45949.474490624998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45949.474490624998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45949.474490624998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45949.474490624998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45949.474490624998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45949.474490624998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45949.474490624998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45949.474490624998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45949.474490624998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45949.474490624998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45949.474490624998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45949.474490624998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45949.474490624998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45949.474490624998</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45949.474490624998</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45949.474490624998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45949.474490624998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45949.474490624998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45949.474490624998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45949.474490624998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45949.474490624998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45949.474490624998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45949.474490624998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45949.474490624998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45949.474490624998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45949.474490624998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45949.474490624998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45949.474490624998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45949.474490624998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45949.474490624998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45949.474490624998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45949.474490624998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45949.474490624998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45949.474490624998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45949.474490624998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45949.474490624998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45949.474490624998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45949.474490624998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45949.474490624998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45949.474490624998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45949.474490624998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45949.474490624998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45949.474490624998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45949.474490624998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45949.474490624998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45949.474490624998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45949.474490624998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45949.474490624998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45949.474490624998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45949.474490624998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45949.474490624998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45949.474490624998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45949.474490624998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45949.474490624998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45949.474490624998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45949.474490624998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45949.474490624998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45949.474490624998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45949.474490624998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45949.474490624998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45949.474490624998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45949.474490624998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45949.474490624998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45949.474490624998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45949.474490624998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45949.474490624998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45949.474490624998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45949.474490624998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45949.474490624998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45949.474490624998</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45949.474490624998</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AAFAC2EB-9F3D-4D19-ACBB-49A7699048B6}"/>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142.7474072916666</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124.47465266203653</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4.9787151620330405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4.8969791663694195E-2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45949.474490624998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45949.474490624998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45949.474490624998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45949.474490624998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45949.474490624998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45949.474490624998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45949.474490624998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45949.474490624998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45949.474490624998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45949.474490624998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45949.474490624998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45949.474490624998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45949.474490624998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45949.474490624998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45949.474490624998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45949.474490624998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45949.474490624998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45949.474490624998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45949.474490624998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45949.474490624998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45949.474490624998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45949.474490624998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45949.474490624998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45949.474490624998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45949.474490624998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45949.474490624998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45949.474490624998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45949.474490624998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45949.474490624998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45949.474490624998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45949.474490624998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45949.474490624998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45949.474490624998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45949.474490624998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45949.474490624998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45949.474490624998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45949.474490624998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45949.474490624998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45949.474490624998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45949.474490624998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45949.474490624998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45949.474490624998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45949.474490624998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45949.474490624998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45949.474490624998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45949.474490624998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45949.474490624998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45949.474490624998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45949.474490624998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45949.474490624998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45949.474490624998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45949.474490624998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45949.474490624998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45949.474490624998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45949.474490624998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45949.474490624998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45949.474490624998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45949.474490624998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45949.474490624998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45949.474490624998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45949.474490624998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45949.474490624998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45949.474490624998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45949.474490624998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45949.474490624998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45949.474490624998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45949.474490624998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45949.474490624998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45949.474490624998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45949.474490624998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45949.474490624998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45949.474490624998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45949.474490624998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45949.474490624998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45949.474490624998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45949.474490624998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45949.474490624998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45949.474490624998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45949.474490624998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45949.474490624998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45949.474490624998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45949.474490624998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45949.474490624998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45949.474490624998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45949.474490624998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45949.474490624998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45949.474490624998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45949.474490624998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45949.474490624998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45949.474490624998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45949.474490624998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45949.474490624998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45949.474490624998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45949.474490624998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45949.474490624998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45949.474490624998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45949.474490624998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45949.474490624998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45949.474490624998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45949.474490624998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45949.474490624998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45949.474490624998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45949.474490624998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45949.474490624998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45949.474490624998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45949.474490624998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45949.474490624998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45949.474490624998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45949.474490624998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45949.474490624998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45949.474490624998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45949.474490624998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45949.474490624998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45949.474490624998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45949.474490624998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45949.474490624998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45949.474490624998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45949.474490624998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45949.474490624998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45949.474490624998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45949.474490624998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45949.474490624998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45949.474490624998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45949.474490624998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45949.474490624998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45949.474490624998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45949.474490624998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45949.474490624998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45949.474490624998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45949.474490624998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45949.474490624998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45949.474490624998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45949.474490624998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45949.474490624998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45949.474490624998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45949.474490624998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45949.474490624998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45949.474490624998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45949.474490624998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45949.474490624998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45949.474490624998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45949.474490624998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45949.474490624998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45949.474490624998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45949.474490624998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45949.474490624998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45949.474490624998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45949.474490624998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45949.474490624998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45949.474490624998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45949.474490624998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45949.474490624998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45949.474490624998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45949.474490624998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45949.474490624998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45949.474490624998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45949.474490624998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45949.474490624998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45949.474490624998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45949.474490624998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45949.474490624998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45949.474490624998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45949.474490624998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45949.474490624998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45949.474490624998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45949.474490624998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45949.474490624998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45949.474490624998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45949.474490624998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45949.474490624998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45949.474490624998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45949.474490624998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45949.474490624998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45949.474490624998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45949.474490624998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45949.474490624998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45949.474490624998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45949.474490624998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45949.474490624998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45949.474490624998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45949.474490624998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45949.474490624998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45949.474490624998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45949.474490624998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45949.474490624998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45949.474490624998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45949.474490624998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45949.474490624998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45949.474490624998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45949.474490624998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45949.474490624998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45949.474490624998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45949.474490624998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45949.474490624998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45949.474490624998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45949.474490624998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45949.474490624998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45949.474490624998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45949.474490624998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45949.474490624998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45949.474490624998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45949.474490624998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45949.474490624998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45949.474490624998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45949.474490624998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45949.474490624998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45949.474490624998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45949.474490624998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45949.474490624998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45949.474490624998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45949.474490624998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45949.474490624998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45949.474490624998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45949.474490624998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45949.474490624998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45949.474490624998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45949.474490624998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45949.474490624998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45949.474490624998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45949.474490624998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45949.474490624998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45949.474490624998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45949.474490624998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45949.474490624998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45949.474490624998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45949.474490624998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45949.474490624998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45949.474490624998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45949.474490624998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45949.474490624998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45949.474490624998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45949.474490624998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45949.474490624998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45949.474490624998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45949.474490624998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45949.474490624998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45949.474490624998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45949.474490624998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45949.474490624998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45949.474490624998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45949.474490624998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45949.474490624998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45949.474490624998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45949.474490624998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45949.474490624998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45949.474490624998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45949.474490624998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45949.474490624998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45949.474490624998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45949.474490624998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45949.474490624998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45949.474490624998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45949.474490624998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45949.474490624998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45949.474490624998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45949.474490624998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45949.474490624998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45949.474490624998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45949.474490624998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45949.474490624998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45949.474490624998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45949.474490624998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45949.474490624998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45949.474490624998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45949.474490624998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45949.474490624998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45949.474490624998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45949.474490624998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45949.474490624998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45949.474490624998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45949.474490624998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45949.474490624998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45949.474490624998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45949.474490624998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45949.474490624998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45949.474490624998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45949.474490624998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45949.474490624998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45949.474490624998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45949.474490624998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45949.474490624998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45949.474490624998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45949.474490624998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45949.474490624998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45949.474490624998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45949.474490624998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45949.474490624998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45949.474490624998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45949.474490624998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45949.474490624998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45949.474490624998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45949.474490624998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45949.474490624998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45949.474490624998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45949.474490624998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45949.474490624998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45949.474490624998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45949.474490624998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45949.474490624998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45949.474490624998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45949.474490624998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45949.474490624998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45949.474490624998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45949.474490624998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45949.474490624998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45949.474490624998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45949.474490624998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45949.474490624998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45949.474490624998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45949.474490624998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45949.474490624998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45949.474490624998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45949.474490624998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45949.474490624998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45949.474490624998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45949.474490624998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45949.474490624998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45949.474490624998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45949.474490624998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45949.474490624998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45949.474490624998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45949.474490624998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45949.474490624998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45949.474490624998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45949.474490624998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45949.474490624998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45949.474490624998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45949.474490624998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45949.474490624998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45949.474490624998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45949.474490624998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45949.474490624998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45949.474490624998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45949.474490624998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45949.474490624998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45949.474490624998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45949.474490624998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45949.474490624998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45949.474490624998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45949.474490624998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45949.474490624998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45949.474490624998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45949.474490624998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45949.474490624998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45949.474490624998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45949.474490624998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45949.474490624998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45949.474490624998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45949.474490624998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45949.474490624998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45949.474490624998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45949.474490624998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45949.474490624998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45949.474490624998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45949.474490624998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45949.474490624998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45949.474490624998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45949.474490624998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45949.474490624998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45949.474490624998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45949.474490624998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45949.474490624998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45949.474490624998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45949.474490624998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45949.474490624998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45949.474490624998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45949.474490624998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45949.474490624998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45949.474490624998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45949.474490624998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45949.474490624998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45949.474490624998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45949.474490624998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45949.474490624998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45949.474490624998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45949.474490624998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45949.474490624998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45949.474490624998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45949.474490624998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45949.474490624998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45949.474490624998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45949.474490624998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45949.474490624998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45949.474490624998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45949.474490624998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45949.474490624998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45949.474490624998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45949.474490624998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45949.474490624998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45949.474490624998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45949.474490624998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45949.474490624998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45949.474490624998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45949.474490624998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45949.474490624998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45949.474490624998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45949.474490624998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45949.474490624998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45949.474490624998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45949.474490624998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45949.474490624998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45949.474490624998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45949.474490624998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45949.474490624998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45949.474490624998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45949.474490624998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45949.474490624998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45949.474490624998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45949.474490624998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45949.474490624998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45949.474490624998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45949.474490624998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45949.474490624998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45949.474490624998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45949.474490624998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45949.474490624998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45949.474490624998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45949.474490624998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45949.474490624998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45949.474490624998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45949.474490624998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45949.474490624998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45949.474490624998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45949.474490624998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45949.474490624998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45949.474490624998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45949.474490624998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45949.474490624998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45949.474490624998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45949.474490624998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45949.474490624998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45949.474490624998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45949.474490624998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45949.474490624998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45949.474490624998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45949.474490624998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45949.474490624998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45949.474490624998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45949.474490624998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45949.474490624998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45949.474490624998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45949.474490624998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45949.474490624998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45949.474490624998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45949.474490624998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45949.474490624998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45949.474490624998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45949.474490624998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45949.474490624998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45949.474490624998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45949.474490624998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45949.474490624998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45949.474490624998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45949.474490624998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45949.474490624998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45949.474490624998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45949.474490624998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45949.474490624998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45949.474490624998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45949.474490624998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45949.474490624998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45949.474490624998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45949.474490624998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45949.474490624998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45949.474490624998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45949.474490624998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45949.474490624998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45949.474490624998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45949.474490624998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45949.474490624998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45949.474490624998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45949.474490624998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45949.474490624998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45949.474490624998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45949.474490624998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45949.474490624998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45949.474490624998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45949.474490624998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45949.474490624998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45949.474490624998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45949.474490624998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45949.474490624998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45949.474490624998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45949.474490624998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45949.474490624998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45949.474490624998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45949.474490624998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45949.474490624998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45949.474490624998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45949.474490624998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45949.474490624998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45949.474490624998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45949.474490624998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45949.474490624998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45949.474490624998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45949.474490624998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45949.474490624998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45949.474490624998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45949.474490624998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45949.474490624998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45949.474490624998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45949.474490624998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45949.474490624998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45949.474490624998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45949.474490624998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45949.474490624998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45949.474490624998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45949.474490624998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45949.474490624998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45949.474490624998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45949.474490624998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45949.474490624998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45949.474490624998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45949.474490624998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45949.474490624998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45949.474490624998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45949.474490624998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45949.474490624998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45949.474490624998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45949.474490624998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45949.474490624998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45949.474490624998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45949.474490624998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45949.474490624998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45949.474490624998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45949.474490624998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45949.474490624998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45949.474490624998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45949.474490624998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45949.474490624998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45949.474490624998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45949.474490624998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45949.474490624998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45949.474490624998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45949.474490624998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45949.474490624998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45949.474490624998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45949.474490624998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45949.474490624998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45949.474490624998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45949.474490624998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45949.474490624998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45949.474490624998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45949.474490624998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45949.474490624998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45949.474490624998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45949.474490624998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45949.474490624998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45949.474490624998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45949.474490624998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45949.474490624998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45949.474490624998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45949.474490624998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45949.474490624998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45949.474490624998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45949.474490624998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45949.474490624998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45949.474490624998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45949.474490624998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45949.474490624998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45949.474490624998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45949.474490624998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45949.474490624998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45949.474490624998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45949.474490624998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45949.474490624998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45949.474490624998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45949.474490624998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45949.474490624998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45949.474490624998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45949.474490624998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45949.474490624998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45949.474490624998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45949.474490624998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45949.474490624998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45949.474490624998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45949.474490624998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45949.474490624998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45949.474490624998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45949.474490624998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45949.474490624998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45949.474490624998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45949.474490624998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45949.474490624998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45949.474490624998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45949.474490624998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45949.474490624998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45949.474490624998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45949.474490624998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45949.474490624998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45949.474490624998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45949.474490624998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45949.474490624998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45949.474490624998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45949.474490624998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45949.474490624998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45949.474490624998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45949.474490624998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45949.474490624998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45949.474490624998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45949.474490624998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45949.474490624998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45949.474490624998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45949.474490624998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45949.474490624998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45949.474490624998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45949.474490624998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45949.474490624998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45949.474490624998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45949.474490624998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45949.474490624998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45949.474490624998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45949.474490624998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45949.474490624998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45949.474490624998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45949.474490624998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45949.474490624998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45949.474490624998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45949.474490624998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45949.474490624998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45949.474490624998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45949.474490624998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45949.474490624998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45949.474490624998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45949.474490624998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45949.474490624998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45949.474490624998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45949.474490624998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45949.474490624998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45949.474490624998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45949.474490624998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45949.474490624998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45949.474490624998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45949.474490624998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45949.474490624998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45949.474490624998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45949.474490624998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45949.474490624998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45949.474490624998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45949.474490624998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45949.474490624998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45949.474490624998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45949.474490624998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45949.474490624998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45949.474490624998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45949.474490624998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45949.474490624998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45949.474490624998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45949.474490624998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45949.474490624998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45949.474490624998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45949.474490624998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45949.474490624998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45949.474490624998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45949.474490624998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45949.474490624998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45949.474490624998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45949.474490624998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45949.474490624998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45949.474490624998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45949.474490624998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45949.474490624998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45949.474490624998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45949.474490624998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45949.474490624998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45949.474490624998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45949.474490624998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45949.474490624998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45949.474490624998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45949.474490624998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45949.474490624998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45949.474490624998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45949.474490624998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45949.474490624998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45949.474490624998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45949.474490624998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45949.474490624998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45949.474490624998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45949.474490624998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45949.474490624998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45949.474490624998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45949.474490624998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45949.474490624998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45949.474490624998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45949.474490624998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45949.474490624998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45949.474490624998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45949.474490624998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45949.474490624998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45949.474490624998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45949.474490624998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45949.474490624998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45949.474490624998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45949.474490624998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45949.474490624998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45949.474490624998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45949.474490624998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45949.474490624998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45949.474490624998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45949.474490624998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45949.474490624998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45949.474490624998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45949.474490624998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45949.474490624998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45949.474490624998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45949.474490624998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45949.474490624998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45949.474490624998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45949.474490624998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45949.474490624998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45949.474490624998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45949.474490624998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45949.474490624998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45949.474490624998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45949.474490624998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45949.474490624998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45949.474490624998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45949.474490624998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45949.474490624998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45949.474490624998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45949.474490624998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45949.474490624998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45949.474490624998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45949.474490624998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45949.474490624998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45949.474490624998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45949.474490624998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45949.474490624998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45949.474490624998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45949.474490624998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45949.474490624998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45949.474490624998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45949.474490624998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45949.474490624998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45949.474490624998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45949.474490624998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45949.474490624998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45949.474490624998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45949.474490624998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45949.474490624998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45949.474490624998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45949.474490624998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45949.474490624998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45949.474490624998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45949.474490624998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45949.474490624998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45949.474490624998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45949.474490624998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45949.474490624998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45949.474490624998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45949.474490624998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45949.474490624998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45949.474490624998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45949.474490624998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45949.474490624998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45949.474490624998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45949.474490624998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45949.474490624998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45949.474490624998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45949.474490624998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45949.474490624998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45949.474490624998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45949.474490624998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45949.474490624998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45949.474490624998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45949.474490624998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45949.474490624998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45949.474490624998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45949.474490624998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45949.474490624998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45949.474490624998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45949.474490624998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45949.474490624998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45949.474490624998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45949.474490624998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45949.474490624998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45949.474490624998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45949.474490624998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45949.474490624998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45949.474490624998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45949.474490624998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45949.474490624998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45949.474490624998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45949.474490624998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45949.474490624998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45949.474490624998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45949.474490624998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45949.474490624998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45949.474490624998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45949.474490624998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45949.474490624998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45949.474490624998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45949.474490624998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45949.474490624998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45949.474490624998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45949.474490624998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45949.474490624998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45949.474490624998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45949.474490624998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45949.474490624998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45949.474490624998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45949.474490624998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45949.474490624998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45949.474490624998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45949.474490624998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45949.474490624998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45949.474490624998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45949.474490624998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45949.474490624998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45949.474490624998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45949.474490624998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45949.474490624998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45949.474490624998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45949.474490624998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45949.474490624998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45949.474490624998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45949.474490624998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45949.474490624998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45949.474490624998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45949.474490624998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45949.474490624998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45949.474490624998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45949.474490624998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45949.474490624998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45949.474490624998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45949.474490624998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45949.474490624998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45949.474490624998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45949.474490624998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45949.474490624998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45949.474490624998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45949.474490624998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45949.474490624998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45949.474490624998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45949.474490624998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45949.474490624998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45949.474490624998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45949.474490624998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45949.474490624998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45949.474490624998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45949.474490624998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45949.474490624998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45949.474490624998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45949.474490624998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45949.474490624998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45949.474490624998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45949.474490624998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45949.474490624998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45949.474490624998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45949.474490624998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45949.474490624998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45949.474490624998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45949.474490624998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45949.474490624998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45949.474490624998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45949.474490624998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45949.474490624998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45949.474490624998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45949.474490624998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45949.474490624998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45949.474490624998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45949.474490624998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45949.474490624998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45949.474490624998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45949.474490624998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45949.474490624998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45949.474490624998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45949.474490624998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45949.474490624998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45949.474490624998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45949.474490624998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45949.474490624998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45949.474490624998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45949.474490624998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45949.474490624998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45949.474490624998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45949.474490624998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45949.474490624998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45949.474490624998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45949.474490624998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45949.474490624998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45949.474490624998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45949.474490624998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45949.474490624998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45949.474490624998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45949.474490624998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45949.474490624998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45949.474490624998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45949.474490624998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45949.474490624998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45949.474490624998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45949.474490624998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45949.474490624998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45949.474490624998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45949.474490624998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45949.474490624998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45949.474490624998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45949.474490624998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45949.474490624998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45949.474490624998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45949.474490624998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45949.474490624998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45949.474490624998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45949.474490624998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45949.474490624998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45949.474490624998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45949.474490624998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45949.474490624998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45949.474490624998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45949.474490624998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45949.474490624998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45949.474490624998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45949.474490624998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45949.474490624998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45949.474490624998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45949.474490624998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45949.474490624998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45949.474490624998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45949.474490624998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45949.474490624998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45949.474490624998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45949.474490624998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45949.474490624998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45949.474490624998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45949.474490624998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45949.474490624998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45949.474490624998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45949.474490624998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45949.474490624998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45949.474490624998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45949.474490624998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45949.474490624998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45949.474490624998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45949.474490624998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45949.474490624998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45949.474490624998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45949.474490624998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45949.474490624998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45949.474490624998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45949.474490624998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45949.474490624998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45949.474490624998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45949.474490624998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45949.474490624998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45949.474490624998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45949.474490624998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45949.474490624998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45949.474490624998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45949.474490624998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45949.474490624998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45949.474490624998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45949.474490624998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45949.474490624998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45949.474490624998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45949.474490624998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45949.474490624998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45949.474490624998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45949.474490624998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45949.474490624998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45949.474490624998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45949.474490624998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45949.474490624998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45949.474490624998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45949.474490624998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45949.474490624998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45949.474490624998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45949.474490624998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45949.474490624998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45949.474490624998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45949.474490624998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45949.474490624998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45949.474490624998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45949.474490624998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45949.474490624998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45949.474490624998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45949.474490624998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45949.474490624998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45949.474490624998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45949.474490624998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45949.474490624998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45949.474490624998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45949.474490624998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45949.474490624998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45949.474490624998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45949.474490624998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45949.474490624998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45949.474490624998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45949.474490624998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45949.474490624998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45949.474490624998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45949.474490624998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45949.474490624998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45949.474490624998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45949.474490624998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45949.474490624998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45949.474490624998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45949.474490624998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45949.474490624998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45949.474490624998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45949.474490624998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45949.474490624998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45949.474490624998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45949.474490624998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45949.474490624998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45949.474490624998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45949.474490624998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45949.474490624998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45949.474490624998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45949.474490624998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45949.474490624998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45949.474490624998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45949.474490624998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45949.474490624998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45949.474490624998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45949.474490624998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45949.474490624998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45949.474490624998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45949.474490624998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45949.474490624998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45949.474490624998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45949.474490624998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45949.474490624998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45949.474490624998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45949.474490624998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45949.474490624998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45949.474490624998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45949.474490624998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45949.474490624998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45949.474490624998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45949.474490624998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45949.474490624998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45949.474490624998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45949.474490624998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45949.474490624998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45949.474490624998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45949.474490624998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45949.474490624998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45949.474490624998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45949.474490624998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45949.474490624998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45949.474490624998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45949.474490624998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45949.474490624998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45949.474490624998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45949.474490624998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45949.474490624998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45949.474490624998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45949.474490624998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45949.474490624998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45949.474490624998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45949.474490624998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45949.474490624998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45949.474490624998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45949.474490624998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45949.474490624998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45949.474490624998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45949.474490624998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45949.474490624998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45949.474490624998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45949.474490624998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45949.474490624998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45949.474490624998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45949.474490624998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45949.474490624998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45949.474490624998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45949.474490624998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45949.474490624998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45949.474490624998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45949.474490624998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45949.474490624998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45949.474490624998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45949.474490624998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45949.474490624998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45949.474490624998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45949.474490624998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45949.474490624998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45949.474490624998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45949.474490624998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45949.474490624998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45949.474490624998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45949.474490624998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45949.474490624998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45949.474490624998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45949.474490624998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45949.474490624998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45949.474490624998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45949.474490624998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45949.474490624998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45949.474490624998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45949.474490624998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45949.474490624998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45949.474490624998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45949.474490624998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45949.474490624998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45949.474490624998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45949.474490624998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45949.474490624998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45949.474490624998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45949.474490624998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45949.474490624998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45949.474490624998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45949.474490624998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45949.474490624998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45949.474490624998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45949.474490624998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45949.474490624998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45949.474490624998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45949.474490624998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45949.474490624998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45949.474490624998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45949.474490624998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45949.474490624998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45949.474490624998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45949.474490624998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45949.474490624998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45949.474490624998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45949.474490624998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45949.474490624998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45949.474490624998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45949.474490624998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45949.474490624998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45949.474490624998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45949.474490624998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45949.474490624998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45949.474490624998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45949.474490624998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45949.474490624998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45949.474490624998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45949.474490624998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45949.474490624998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45949.474490624998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45949.474490624998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45949.474490624998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45949.474490624998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45949.474490624998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45949.474490624998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45949.474490624998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45949.474490624998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45949.474490624998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45949.474490624998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45949.474490624998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45949.474490624998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45949.474490624998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45949.474490624998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45949.474490624998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45949.474490624998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45949.474490624998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45949.474490624998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45949.474490624998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45949.474490624998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45949.474490624998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45949.474490624998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45949.474490624998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45949.474490624998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45949.474490624998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45949.474490624998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45949.474490624998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45949.474490624998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45949.474490624998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45949.474490624998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45949.474490624998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45949.474490624998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45949.474490624998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45949.474490624998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45949.474490624998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45949.474490624998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45949.474490624998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45949.474490624998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45949.474490624998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45949.474490624998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45949.474490624998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45949.474490624998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45949.474490624998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45949.474490624998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45949.474490624998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45949.474490624998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45949.474490624998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45949.474490624998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45949.474490624998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45949.474490624998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45949.474490624998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45949.474490624998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45949.474490624998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45949.474490624998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45949.474490624998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45949.474490624998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45949.474490624998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45949.474490624998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45949.474490624998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45949.474490624998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45949.474490624998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45949.474490624998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45949.474490624998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45949.474490624998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45949.474490624998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45949.474490624998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45949.474490624998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45949.474490624998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45949.474490624998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45949.474490624998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45949.474490624998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45949.474490624998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45949.474490624998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45949.474490624998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45949.474490624998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45949.474490624998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45949.474490624998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45949.474490624998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45949.474490624998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45949.474490624998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45949.474490624998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45949.474490624998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45949.474490624998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45949.474490624998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45949.474490624998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45949.474490624998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45949.474490624998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45949.474490624998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45949.474490624998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45949.474490624998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45949.474490624998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45949.474490624998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45949.474490624998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45949.474490624998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45949.474490624998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45949.474490624998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45949.474490624998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45949.474490624998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45949.474490624998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45949.474490624998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45949.474490624998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45949.474490624998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45949.474490624998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45949.474490624998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245.9937730324018</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4.5104050921509042E-2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4.5161921290855389E-2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27089</v>
      </c>
      <c r="E5" s="100" t="s">
        <v>38964</v>
      </c>
      <c r="F5" s="125">
        <v>45949.403506944444</v>
      </c>
      <c r="G5" s="126">
        <f ca="1">IFERROR(NOW()-F5,"")</f>
        <v>7.0983680554491002E-2</v>
      </c>
      <c r="H5" s="125">
        <v>45949.398009259261</v>
      </c>
      <c r="I5" s="121" t="str">
        <f>IFERROR(VLOOKUP(D5,DB!A:F,6,0),"")</f>
        <v>SCECO</v>
      </c>
      <c r="J5" s="121" t="str">
        <f>IFERROR(VLOOKUP(D5,DB!A:G,7,0),"")</f>
        <v>In progress</v>
      </c>
      <c r="K5" s="127" t="s">
        <v>39066</v>
      </c>
      <c r="L5" s="123" t="str">
        <f>IFERROR(VLOOKUP(D5,DB!A:I,9,0),"")</f>
        <v>Latis</v>
      </c>
    </row>
    <row r="6" spans="1:16" ht="15" customHeight="1">
      <c r="A6" s="121" t="s">
        <v>39067</v>
      </c>
      <c r="B6" s="121" t="str">
        <f>IFERROR(VLOOKUP(D6,DB!A:K,11,0),"")</f>
        <v>R4</v>
      </c>
      <c r="C6" s="122">
        <v>1</v>
      </c>
      <c r="D6" s="123" t="s">
        <v>23601</v>
      </c>
      <c r="E6" s="100" t="s">
        <v>39049</v>
      </c>
      <c r="F6" s="125">
        <v>45949.444479166668</v>
      </c>
      <c r="G6" s="126">
        <f ca="1">IFERROR(NOW()-F6,"")</f>
        <v>3.0011458329681773E-2</v>
      </c>
      <c r="H6" s="125">
        <v>45949.438738425924</v>
      </c>
      <c r="I6" s="121" t="str">
        <f>IFERROR(VLOOKUP(D6,DB!A:F,6,0),"")</f>
        <v>SCECO</v>
      </c>
      <c r="J6" s="121" t="str">
        <f>IFERROR(VLOOKUP(D6,DB!A:G,7,0),"")</f>
        <v>Good</v>
      </c>
      <c r="K6" s="127" t="s">
        <v>39068</v>
      </c>
      <c r="L6" s="123" t="str">
        <f>IFERROR(VLOOKUP(D6,DB!A:I,9,0),"")</f>
        <v>Latis</v>
      </c>
    </row>
    <row r="7" spans="1:16" ht="15" customHeight="1">
      <c r="A7" s="121"/>
      <c r="B7" s="121" t="str">
        <f>IFERROR(VLOOKUP(D7,DB!A:K,11,0),"")</f>
        <v/>
      </c>
      <c r="C7" s="122"/>
      <c r="D7" s="123"/>
      <c r="E7" s="100"/>
      <c r="F7" s="125"/>
      <c r="G7" s="126">
        <f ca="1">IFERROR(NOW()-F7,"")</f>
        <v>45949.474490624998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45949.474490624998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45949.474490624998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45949.474490624998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45949.474490624998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45949.474490624998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45949.474490624998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45949.474490624998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45949.474490624998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45949.474490624998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45949.474490624998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45949.474490624998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45949.474490624998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45949.474490624998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45949.474490624998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45949.474490624998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45949.474490624998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45949.474490624998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45949.474490624998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45949.474490624998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45949.474490624998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45949.474490624998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45949.474490624998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45949.474490624998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45949.474490624998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45949.474490624998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45949.474490624998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45949.474490624998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45949.474490624998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45949.474490624998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45949.474490624998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45949.474490624998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45949.474490624998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45949.474490624998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45949.474490624998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45949.474490624998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45949.474490624998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45949.474490624998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45949.474490624998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45949.474490624998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45949.474490624998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45949.474490624998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45949.474490624998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45949.474490624998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45949.474490624998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45949.474490624998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45949.474490624998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45949.474490624998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45949.474490624998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45949.474490624998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45949.474490624998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45949.474490624998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45949.474490624998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45949.474490624998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45949.474490624998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45949.474490624998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45949.474490624998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45949.474490624998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45949.474490624998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45949.474490624998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45949.474490624998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45949.474490624998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45949.474490624998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45949.474490624998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45949.474490624998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45949.474490624998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45949.474490624998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45949.474490624998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45949.474490624998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45949.474490624998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45949.474490624998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45949.474490624998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45949.474490624998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45949.474490624998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45949.474490624998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45949.474490624998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45949.474490624998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45949.474490624998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45949.474490624998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45949.474490624998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45949.474490624998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45949.474490624998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45949.474490624998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45949.474490624998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45949.474490624998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45949.474490624998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45949.474490624998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45949.474490624998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45949.474490624998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45949.474490624998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45949.474490624998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45949.474490624998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45949.474490624998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45949.474490624998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45949.474490624998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45949.474490624998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45949.474490624998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45949.474490624998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45949.474490624998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45949.474490624998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45949.474490624998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45949.474490624998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45949.474490624998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45949.474490624998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45949.474490624998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45949.474490624998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45949.474490624998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45949.474490624998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45949.474490624998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45949.474490624998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45949.474490624998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45949.474490624998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45949.474490624998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45949.474490624998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45949.474490624998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45949.474490624998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45949.474490624998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45949.474490624998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45949.474490624998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45949.474490624998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45949.474490624998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45949.474490624998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45949.474490624998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45949.474490624998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45949.474490624998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45949.474490624998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45949.474490624998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45949.474490624998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45949.474490624998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45949.474490624998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45949.474490624998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45949.474490624998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45949.474490624998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45949.474490624998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45949.474490624998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45949.474490624998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45949.474490624998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45949.474490624998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45949.474490624998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45949.474490624998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45949.474490624998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45949.474490624998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45949.474490624998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45949.474490624998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45949.474490624998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45949.474490624998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45949.474490624998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45949.474490624998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45949.474490624998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45949.474490624998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45949.474490624998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45949.474490624998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45949.474490624998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45949.474490624998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45949.474490624998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45949.474490624998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45949.474490624998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45949.474490624998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45949.474490624998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45949.474490624998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45949.474490624998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45949.474490624998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45949.474490624998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45949.474490624998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45949.474490624998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45949.474490624998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45949.474490624998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45949.474490624998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45949.474490624998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45949.474490624998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45949.474490624998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45949.474490624998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45949.474490624998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45949.474490624998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45949.474490624998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45949.474490624998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45949.474490624998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45949.474490624998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45949.474490624998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45949.474490624998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45949.474490624998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45949.474490624998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45949.474490624998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45949.474490624998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45949.474490624998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45949.474490624998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45949.474490624998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45949.474490624998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45949.474490624998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45949.474490624998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45949.474490624998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45949.474490624998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45949.474490624998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45949.474490624998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45949.474490624998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45949.474490624998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45949.474490624998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45949.474490624998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45949.474490624998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45949.474490624998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45949.474490624998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45949.474490624998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45949.474490624998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45949.474490624998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45949.474490624998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45949.474490624998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45949.474490624998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45949.474490624998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45949.474490624998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45949.474490624998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45949.474490624998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45949.474490624998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45949.474490624998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45949.474490624998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45949.474490624998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45949.474490624998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45949.474490624998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45949.474490624998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45949.474490624998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45949.474490624998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45949.474490624998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45949.474490624998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45949.474490624998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45949.474490624998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45949.474490624998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45949.474490624998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45949.474490624998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45949.474490624998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45949.474490624998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45949.474490624998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45949.474490624998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45949.474490624998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45949.474490624998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45949.474490624998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45949.474490624998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45949.474490624998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45949.474490624998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45949.474490624998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45949.474490624998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45949.474490624998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45949.474490624998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45949.474490624998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45949.474490624998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45949.474490624998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45949.474490624998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45949.474490624998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45949.474490624998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45949.474490624998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45949.474490624998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45949.474490624998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45949.474490624998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45949.474490624998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45949.474490624998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45949.474490624998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45949.474490624998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45949.474490624998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45949.474490624998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45949.474490624998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45949.474490624998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45949.474490624998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45949.474490624998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45949.474490624998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45949.474490624998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45949.474490624998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45949.474490624998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45949.474490624998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45949.474490624998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45949.474490624998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45949.474490624998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45949.474490624998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45949.474490624998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45949.474490624998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45949.474490624998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45949.474490624998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45949.474490624998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45949.474490624998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45949.474490624998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45949.474490624998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45949.474490624998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45949.474490624998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45949.474490624998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45949.474490624998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45949.474490624998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45949.474490624998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45949.474490624998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45949.474490624998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45949.474490624998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45949.474490624998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45949.474490624998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45949.474490624998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45949.474490624998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45949.474490624998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45949.474490624998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45949.474490624998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45949.474490624998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45949.474490624998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45949.474490624998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45949.474490624998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45949.474490624998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45949.474490624998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45949.474490624998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45949.474490624998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45949.474490624998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45949.474490624998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45949.474490624998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45949.474490624998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45949.474490624998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45949.474490624998</v>
      </c>
      <c r="H314" s="125"/>
      <c r="I314" s="121" t="str">
        <f>IFERROR(VLOOKUP(D314,DB!A:F,6,0),"")</f>
        <v/>
      </c>
      <c r="J314" s="121" t="str">
        <f>IFERROR(VLOOKUP(D314,DB!A:G,7,0),"")</f>
        <v/>
      </c>
      <c r="K314" s="127"/>
      <c r="L314" s="123" t="str">
        <f>IFERROR(VLOOKUP(D314,DB!A:I,9,0),"")</f>
        <v/>
      </c>
    </row>
    <row r="315" spans="1:12" ht="15" customHeight="1">
      <c r="A315" s="128"/>
      <c r="B315" s="128" t="str">
        <f>IFERROR(VLOOKUP(D315,DB!A:K,11,0),"")</f>
        <v/>
      </c>
      <c r="C315" s="129"/>
      <c r="D315" s="130"/>
      <c r="E315" s="131"/>
      <c r="F315" s="132"/>
      <c r="G315" s="133">
        <f ca="1">IFERROR(NOW()-F315,"")</f>
        <v>45949.474490624998</v>
      </c>
      <c r="H315" s="132"/>
      <c r="I315" s="128" t="str">
        <f>IFERROR(VLOOKUP(D315,DB!A:F,6,0),"")</f>
        <v/>
      </c>
      <c r="J315" s="128" t="str">
        <f>IFERROR(VLOOKUP(D315,DB!A:G,7,0),"")</f>
        <v/>
      </c>
      <c r="K315" s="134"/>
      <c r="L315" s="130" t="str">
        <f>IFERROR(VLOOKUP(D315,DB!A:I,9,0),"")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E22" sqref="E22"/>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39069</v>
      </c>
      <c r="B2" s="37" t="str">
        <f>IFERROR(VLOOKUP(D2,DB!A:K,11,0),"")</f>
        <v>R5</v>
      </c>
      <c r="C2" s="37">
        <v>3</v>
      </c>
      <c r="D2" s="120" t="s">
        <v>36000</v>
      </c>
      <c r="E2" s="37" t="s">
        <v>38964</v>
      </c>
      <c r="F2" s="38">
        <v>45891.832060185188</v>
      </c>
      <c r="G2" s="149">
        <f ca="1">IFERROR(NOW()-F2,"")</f>
        <v>57.642430439809687</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39049</v>
      </c>
      <c r="F3" s="38">
        <v>45926.188877314817</v>
      </c>
      <c r="G3" s="149">
        <f t="shared" ref="G3" ca="1" si="0">IFERROR(NOW()-F3,"")</f>
        <v>23.285613310181361</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4.7029165509229642</v>
      </c>
      <c r="H4" s="38">
        <v>45944.676192129627</v>
      </c>
      <c r="I4" s="37" t="str">
        <f>IFERROR(VLOOKUP(D4,DB!A:F,6,0),"")</f>
        <v>SCECO</v>
      </c>
      <c r="J4" s="37" t="str">
        <f>IFERROR(VLOOKUP(D4,DB!A:G,7,0),"")</f>
        <v>Dead</v>
      </c>
      <c r="K4" s="37" t="s">
        <v>39074</v>
      </c>
      <c r="L4" s="37" t="str">
        <f>IFERROR(VLOOKUP(D4,DB!A:I,9,0),"")</f>
        <v>Latis</v>
      </c>
    </row>
    <row r="5" spans="1:13" ht="45.75">
      <c r="A5" s="162" t="s">
        <v>39075</v>
      </c>
      <c r="B5" s="162" t="str">
        <f>IFERROR(VLOOKUP(D5,DB!A:K,11,0),"")</f>
        <v>R5</v>
      </c>
      <c r="C5" s="162">
        <v>1</v>
      </c>
      <c r="D5" s="162" t="s">
        <v>34747</v>
      </c>
      <c r="E5" s="162" t="s">
        <v>39049</v>
      </c>
      <c r="F5" s="163">
        <v>45948.661111111112</v>
      </c>
      <c r="G5" s="164">
        <f ca="1">IFERROR(NOW()-F5,"")</f>
        <v>0.81337951388559304</v>
      </c>
      <c r="H5" s="163">
        <v>45948.661111111112</v>
      </c>
      <c r="I5" s="162" t="str">
        <f>IFERROR(VLOOKUP(D5,DB!A:F,6,0),"")</f>
        <v>SCECO</v>
      </c>
      <c r="J5" s="162" t="str">
        <f>IFERROR(VLOOKUP(D5,DB!A:G,7,0),"")</f>
        <v>Dead</v>
      </c>
      <c r="K5" s="162" t="s">
        <v>39076</v>
      </c>
      <c r="L5" s="162" t="str">
        <f>IFERROR(VLOOKUP(D5,DB!A:I,9,0),"")</f>
        <v>Latis</v>
      </c>
    </row>
    <row r="6" spans="1:13" ht="15">
      <c r="A6" s="162" t="s">
        <v>39077</v>
      </c>
      <c r="B6" s="162" t="str">
        <f>IFERROR(VLOOKUP(D6,DB!A:K,11,0),"")</f>
        <v>R5</v>
      </c>
      <c r="C6" s="162">
        <v>1</v>
      </c>
      <c r="D6" s="162" t="s">
        <v>38365</v>
      </c>
      <c r="E6" s="162" t="s">
        <v>38964</v>
      </c>
      <c r="F6" s="163">
        <v>45949.452337962961</v>
      </c>
      <c r="G6" s="164">
        <f ca="1">IFERROR(NOW()-F6,"")</f>
        <v>2.2152662037115078E-2</v>
      </c>
      <c r="H6" s="163">
        <v>45949.446087962962</v>
      </c>
      <c r="I6" s="162" t="str">
        <f>IFERROR(VLOOKUP(D6,DB!A:F,6,0),"")</f>
        <v>SCECO</v>
      </c>
      <c r="J6" s="162" t="str">
        <f>IFERROR(VLOOKUP(D6,DB!A:G,7,0),"")</f>
        <v>Haj Removal</v>
      </c>
      <c r="K6" s="162" t="s">
        <v>39078</v>
      </c>
      <c r="L6" s="162" t="str">
        <f>IFERROR(VLOOKUP(D6,DB!A:I,9,0),"")</f>
        <v>Latis</v>
      </c>
    </row>
    <row r="7" spans="1:13" ht="15">
      <c r="A7" s="162" t="s">
        <v>39079</v>
      </c>
      <c r="B7" s="162" t="str">
        <f>IFERROR(VLOOKUP(D7,DB!A:K,11,0),"")</f>
        <v>R5</v>
      </c>
      <c r="C7" s="162">
        <v>1</v>
      </c>
      <c r="D7" s="162" t="s">
        <v>38431</v>
      </c>
      <c r="E7" s="162" t="s">
        <v>38964</v>
      </c>
      <c r="F7" s="163">
        <v>45949.444756944446</v>
      </c>
      <c r="G7" s="164">
        <f ca="1">IFERROR(NOW()-F7,"")</f>
        <v>2.9733680552453734E-2</v>
      </c>
      <c r="H7" s="163">
        <v>45949.435034722221</v>
      </c>
      <c r="I7" s="162" t="str">
        <f>IFERROR(VLOOKUP(D7,DB!A:F,6,0),"")</f>
        <v>Generator-SG</v>
      </c>
      <c r="J7" s="162" t="str">
        <f>IFERROR(VLOOKUP(D7,DB!A:G,7,0),"")</f>
        <v>Dead</v>
      </c>
      <c r="K7" s="162" t="s">
        <v>39078</v>
      </c>
      <c r="L7" s="162" t="str">
        <f>IFERROR(VLOOKUP(D7,DB!A:I,9,0),"")</f>
        <v>Latis</v>
      </c>
    </row>
    <row r="8" spans="1:13" ht="15">
      <c r="A8" s="162"/>
      <c r="B8" s="162" t="str">
        <f>IFERROR(VLOOKUP(D8,DB!A:K,11,0),"")</f>
        <v/>
      </c>
      <c r="C8" s="162"/>
      <c r="D8" s="162"/>
      <c r="E8" s="162"/>
      <c r="F8" s="163"/>
      <c r="G8" s="164">
        <f ca="1">IFERROR(NOW()-F8,"")</f>
        <v>45949.474490624998</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45949.474490624998</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45949.474490624998</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45949.474490624998</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45949.474490624998</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45949.474490624998</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45949.474490624998</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45949.474490624998</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45949.474490624998</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45949.474490624998</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45949.474490624998</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45949.474490624998</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45949.474490624998</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45949.474490624998</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45949.474490624998</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45949.474490624998</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45949.474490624998</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45949.474490624998</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45949.474490624998</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45949.474490624998</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45949.474490624998</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45949.474490624998</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45949.474490624998</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45949.474490624998</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45949.474490624998</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45949.474490624998</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45949.474490624998</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45949.474490624998</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45949.474490624998</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45949.474490624998</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45949.474490624998</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45949.474490624998</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45949.474490624998</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45949.474490624998</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45949.474490624998</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45949.474490624998</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45949.474490624998</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45949.474490624998</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45949.474490624998</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45949.474490624998</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45949.474490624998</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45949.474490624998</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45949.474490624998</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45949.474490624998</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45949.474490624998</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45949.474490624998</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45949.474490624998</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45949.474490624998</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45949.474490624998</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45949.474490624998</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45949.474490624998</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45949.474490624998</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45949.474490624998</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45949.474490624998</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45949.474490624998</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45949.474490624998</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45949.474490624998</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45949.474490624998</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45949.474490624998</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45949.474490624998</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45949.474490624998</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45949.474490624998</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45949.474490624998</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45949.474490624998</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45949.474490624998</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45949.474490624998</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45949.474490624998</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45949.474490624998</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45949.474490624998</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45949.474490624998</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45949.474490624998</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45949.474490624998</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45949.474490624998</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45949.474490624998</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45949.474490624998</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45949.474490624998</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45949.474490624998</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45949.474490624998</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45949.474490624998</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45949.474490624998</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45949.474490624998</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45949.474490624998</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45949.474490624998</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45949.474490624998</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45949.474490624998</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45949.474490624998</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45949.474490624998</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45949.474490624998</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45949.474490624998</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45949.474490624998</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45949.474490624998</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45949.474490624998</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45949.474490624998</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45949.474490624998</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45949.474490624998</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45949.474490624998</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45949.474490624998</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45949.474490624998</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45949.474490624998</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45949.474490624998</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45949.474490624998</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45949.474490624998</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45949.474490624998</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45949.474490624998</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45949.474490624998</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45949.474490624998</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45949.474490624998</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45949.474490624998</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45949.474490624998</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45949.474490624998</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45949.474490624998</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45949.474490624998</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45949.474490624998</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45949.474490624998</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45949.474490624998</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45949.474490624998</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45949.474490624998</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45949.474490624998</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45949.474490624998</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45949.474490624998</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45949.474490624998</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45949.474490624998</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45949.474490624998</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45949.474490624998</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45949.474490624998</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45949.474490624998</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45949.474490624998</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45949.474490624998</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45949.474490624998</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45949.474490624998</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45949.474490624998</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45949.474490624998</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45949.474490624998</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45949.474490624998</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45949.474490624998</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45949.474490624998</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45949.474490624998</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45949.474490624998</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45949.474490624998</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45949.474490624998</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45949.474490624998</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45949.474490624998</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45949.474490624998</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45949.474490624998</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45949.474490624998</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45949.474490624998</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45949.474490624998</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45949.474490624998</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45949.474490624998</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45949.474490624998</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45949.474490624998</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45949.474490624998</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45949.474490624998</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45949.474490624998</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45949.474490624998</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45949.474490624998</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45949.474490624998</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45949.474490624998</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45949.474490624998</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45949.474490624998</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45949.474490624998</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45949.474490624998</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45949.474490624998</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45949.474490624998</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45949.474490624998</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45949.474490624998</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45949.474490624998</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45949.474490624998</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45949.474490624998</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45949.474490624998</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45949.474490624998</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45949.474490624998</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45949.474490624998</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45949.474490624998</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45949.474490624998</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45949.474490624998</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45949.474490624998</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45949.474490624998</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45949.474490624998</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45949.474490624998</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45949.474490624998</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45949.474490624998</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45949.474490624998</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45949.474490624998</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45949.474490624998</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45949.474490624998</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45949.474490624998</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45949.474490624998</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45949.474490624998</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45949.474490624998</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45949.474490624998</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45949.474490624998</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45949.474490624998</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45949.474490624998</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45949.474490624998</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45949.474490624998</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45949.474490624998</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45949.474490624998</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45949.474490624998</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45949.474490624998</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45949.474490624998</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45949.474490624998</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45949.474490624998</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45949.474490624998</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45949.474490624998</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45949.474490624998</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45949.474490624998</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45949.474490624998</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45949.474490624998</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45949.474490624998</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45949.474490624998</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45949.474490624998</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45949.474490624998</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45949.474490624998</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45949.474490624998</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45949.474490624998</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45949.474490624998</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45949.474490624998</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45949.474490624998</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45949.474490624998</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45949.474490624998</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45949.474490624998</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45949.474490624998</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45949.474490624998</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45949.474490624998</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45949.474490624998</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45949.474490624998</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45949.474490624998</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45949.474490624998</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45949.474490624998</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45949.474490624998</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45949.474490624998</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45949.474490624998</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45949.474490624998</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45949.474490624998</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45949.474490624998</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45949.474490624998</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45949.474490624998</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45949.474490624998</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45949.474490624998</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45949.474490624998</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45949.474490624998</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45949.474490624998</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45949.474490624998</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45949.474490624998</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45949.474490624998</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45949.474490624998</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45949.474490624998</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45949.474490624998</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45949.474490624998</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45949.474490624998</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45949.474490624998</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45949.474490624998</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45949.474490624998</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45949.474490624998</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45949.474490624998</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45949.474490624998</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45949.474490624998</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45949.474490624998</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45949.474490624998</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45949.474490624998</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45949.474490624998</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45949.474490624998</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45949.474490624998</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45949.474490624998</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45949.474490624998</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45949.474490624998</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45949.474490624998</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45949.474490624998</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45949.474490624998</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45949.474490624998</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45949.474490624998</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45949.474490624998</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45949.474490624998</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45949.474490624998</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45949.474490624998</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45949.474490624998</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45949.474490624998</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45949.474490624998</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45949.474490624998</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45949.474490624998</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45949.474490624998</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45949.474490624998</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45949.474490624998</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45949.474490624998</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45949.474490624998</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45949.474490624998</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45949.474490624998</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45949.474490624998</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45949.474490624998</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45949.474490624998</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45949.474490624998</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45949.474490624998</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45949.474490624998</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45949.474490624998</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45949.474490624998</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45949.474490624998</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45949.474490624998</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45949.474490624998</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45949.474490624998</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45949.474490624998</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45949.474490624998</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45949.474490624998</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45949.474490624998</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45949.474490624998</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45949.474490624998</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45949.474490624998</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45949.474490624998</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45949.474490624998</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45949.474490624998</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45949.474490624998</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45949.474490624998</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45949.474490624998</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45949.474490624998</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45949.474490624998</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45949.474490624998</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45949.474490624998</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45949.474490624998</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45949.474490624998</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45949.474490624998</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45949.474490624998</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45949.474490624998</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45949.474490624998</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45949.474490624998</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45949.474490624998</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45949.474490624998</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45949.474490624998</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45949.474490624998</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45949.474490624998</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45949.474490624998</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45949.474490624998</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45949.474490624998</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45949.474490624998</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45949.474490624998</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45949.474490624998</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45949.474490624998</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45949.474490624998</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45949.474490624998</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45949.474490624998</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45949.474490624998</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45949.474490624998</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45949.474490624998</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45949.474490624998</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45949.474490624998</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45949.474490624998</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45949.474490624998</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45949.474490624998</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45949.474490624998</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45949.474490624998</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45949.474490624998</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45949.474490624998</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45949.474490624998</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45949.474490624998</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45949.474490624998</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45949.474490624998</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45949.474490624998</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45949.474490624998</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45949.474490624998</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45949.474490624998</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45949.474490624998</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45949.474490624998</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45949.474490624998</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45949.474490624998</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45949.474490624998</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45949.474490624998</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45949.474490624998</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45949.474490624998</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45949.474490624998</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45949.474490624998</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45949.474490624998</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45949.474490624998</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45949.474490624998</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45949.474490624998</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45949.474490624998</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45949.474490624998</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45949.474490624998</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45949.474490624998</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45949.474490624998</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45949.474490624998</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45949.474490624998</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45949.474490624998</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45949.474490624998</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45949.474490624998</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45949.474490624998</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45949.474490624998</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45949.474490624998</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45949.474490624998</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45949.474490624998</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45949.474490624998</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45949.474490624998</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45949.474490624998</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45949.474490624998</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45949.474490624998</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45949.474490624998</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45949.474490624998</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45949.474490624998</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45949.474490624998</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45949.474490624998</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45949.474490624998</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45949.474490624998</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45949.474490624998</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45949.474490624998</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45949.474490624998</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45949.474490624998</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45949.474490624998</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45949.474490624998</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45949.474490624998</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45949.474490624998</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45949.474490624998</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45949.474490624998</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45949.474490624998</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45949.474490624998</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45949.474490624998</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45949.474490624998</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45949.474490624998</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45949.474490624998</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45949.474490624998</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45949.474490624998</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45949.474490624998</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45949.474490624998</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45949.474490624998</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45949.474490624998</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45949.474490624998</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45949.474490624998</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45949.474490624998</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45949.474490624998</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45949.474490624998</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45949.474490624998</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45949.474490624998</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45949.474490624998</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45949.474490624998</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45949.474490624998</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45949.474490624998</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45949.474490624998</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45949.474490624998</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45949.474490624998</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45949.474490624998</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45949.474490624998</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45949.474490624998</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45949.474490624998</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45949.474490624998</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45949.474490624998</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45949.474490624998</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45949.474490624998</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45949.474490624998</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45949.474490624998</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45949.474490624998</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45949.474490624998</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45949.474490624998</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45949.474490624998</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45949.474490624998</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45949.474490624998</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45949.474490624998</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45949.474490624998</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45949.474490624998</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45949.474490624998</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45949.474490624998</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45949.474490624998</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45949.474490624998</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45949.474490624998</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45949.474490624998</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45949.474490624998</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45949.474490624998</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45949.474490624998</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45949.474490624998</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45949.474490624998</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45949.474490624998</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45949.474490624998</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45949.474490624998</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45949.474490624998</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45949.474490624998</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45949.474490624998</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45949.474490624998</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45949.474490624998</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45949.474490624998</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45949.474490624998</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45949.474490624998</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45949.474490624998</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45949.474490624998</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45949.474490624998</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45949.474490624998</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45949.474490624998</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45949.474490624998</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45949.474490624998</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45949.474490624998</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45949.474490624998</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45949.474490624998</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45949.474490624998</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45949.474490624998</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45949.474490624998</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45949.474490624998</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45949.474490624998</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45949.474490624998</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45949.474490624998</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45949.474490624998</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45949.474490624998</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45949.474490624998</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45949.474490624998</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45949.474490624998</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45949.474490624998</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45949.474490624998</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45949.474490624998</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45949.474490624998</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45949.474490624998</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45949.474490624998</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45949.474490624998</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45949.474490624998</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45949.474490624998</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45949.474490624998</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45949.474490624998</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45949.474490624998</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45949.474490624998</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45949.474490624998</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45949.474490624998</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45949.474490624998</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45949.474490624998</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45949.474490624998</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45949.474490624998</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45949.474490624998</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45949.474490624998</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45949.474490624998</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45949.474490624998</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45949.474490624998</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45949.474490624998</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45949.474490624998</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45949.474490624998</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45949.474490624998</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45949.474490624998</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45949.474490624998</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45949.474490624998</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45949.474490624998</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45949.474490624998</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45949.474490624998</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45949.474490624998</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45949.474490624998</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45949.474490624998</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45949.474490624998</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45949.474490624998</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45949.474490624998</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45949.474490624998</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45949.474490624998</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45949.474490624998</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45949.474490624998</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45949.474490624998</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45949.474490624998</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45949.474490624998</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45949.474490624998</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45949.474490624998</v>
      </c>
      <c r="H555" s="163"/>
      <c r="I555" s="162" t="str">
        <f>IFERROR(VLOOKUP(D555,DB!A:F,6,0),"")</f>
        <v/>
      </c>
      <c r="J555" s="162" t="str">
        <f>IFERROR(VLOOKUP(D555,DB!A:G,7,0),"")</f>
        <v/>
      </c>
      <c r="K555" s="162"/>
      <c r="L555" s="162" t="str">
        <f>IFERROR(VLOOKUP(D555,DB!A:I,9,0),"")</f>
        <v/>
      </c>
    </row>
    <row r="556" spans="1:12" ht="15">
      <c r="A556" s="162"/>
      <c r="B556" s="162" t="str">
        <f>IFERROR(VLOOKUP(D556,DB!A:K,11,0),"")</f>
        <v/>
      </c>
      <c r="C556" s="162"/>
      <c r="D556" s="162"/>
      <c r="E556" s="162"/>
      <c r="F556" s="163"/>
      <c r="G556" s="164">
        <f ca="1">IFERROR(NOW()-F556,"")</f>
        <v>45949.474490624998</v>
      </c>
      <c r="H556" s="163"/>
      <c r="I556" s="162" t="str">
        <f>IFERROR(VLOOKUP(D556,DB!A:F,6,0),"")</f>
        <v/>
      </c>
      <c r="J556" s="162" t="str">
        <f>IFERROR(VLOOKUP(D556,DB!A:G,7,0),"")</f>
        <v/>
      </c>
      <c r="K556" s="162"/>
      <c r="L556" s="162"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39080</v>
      </c>
      <c r="B2" s="142" t="str">
        <f>IFERROR(VLOOKUP(D2,DB!A:K,11,0),"")</f>
        <v>R6</v>
      </c>
      <c r="C2" s="142">
        <v>1</v>
      </c>
      <c r="D2" s="142" t="s">
        <v>34126</v>
      </c>
      <c r="E2" s="142" t="s">
        <v>38964</v>
      </c>
      <c r="F2" s="144">
        <v>45948.910879629628</v>
      </c>
      <c r="G2" s="143">
        <f ca="1">IFERROR(NOW()-F2,"-")</f>
        <v>0.56361099537025439</v>
      </c>
      <c r="H2" s="144">
        <v>45948.903344907405</v>
      </c>
      <c r="I2" s="142" t="str">
        <f>IFERROR(VLOOKUP(D2,DB!A:F,6,0),"")</f>
        <v>SCECO</v>
      </c>
      <c r="J2" s="142" t="str">
        <f>IFERROR(VLOOKUP(D2,DB!A:G,7,0),"")</f>
        <v>Vandalized</v>
      </c>
      <c r="K2" s="142" t="s">
        <v>39081</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39082</v>
      </c>
      <c r="B3" s="142" t="str">
        <f>IFERROR(VLOOKUP(D3,DB!A:K,11,0),"")</f>
        <v>R6</v>
      </c>
      <c r="C3" s="142">
        <v>1</v>
      </c>
      <c r="D3" s="142" t="s">
        <v>35558</v>
      </c>
      <c r="E3" s="142" t="s">
        <v>39083</v>
      </c>
      <c r="F3" s="144">
        <v>45949.134895833333</v>
      </c>
      <c r="G3" s="143">
        <f ca="1">IFERROR(NOW()-F3,"-")</f>
        <v>0.33959479166514939</v>
      </c>
      <c r="H3" s="144">
        <v>45949.147256944445</v>
      </c>
      <c r="I3" s="142" t="str">
        <f>IFERROR(VLOOKUP(D3,DB!A:F,6,0),"")</f>
        <v>SCECO</v>
      </c>
      <c r="J3" s="142" t="str">
        <f>IFERROR(VLOOKUP(D3,DB!A:G,7,0),"")</f>
        <v>Vandalized</v>
      </c>
      <c r="K3" s="142" t="s">
        <v>39084</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39085</v>
      </c>
      <c r="B4" s="105" t="str">
        <f>IFERROR(VLOOKUP(D4,DB!A:K,11,0),"")</f>
        <v>R6</v>
      </c>
      <c r="C4" s="107">
        <v>5</v>
      </c>
      <c r="D4" s="105" t="s">
        <v>37352</v>
      </c>
      <c r="E4" s="108" t="s">
        <v>39086</v>
      </c>
      <c r="F4" s="109"/>
      <c r="G4" s="78">
        <f ca="1">IFERROR(NOW()-F4,"-")</f>
        <v>45949.474490624998</v>
      </c>
      <c r="H4" s="109">
        <v>45949.391041666669</v>
      </c>
      <c r="I4" s="105" t="str">
        <f>IFERROR(VLOOKUP(D4,DB!A:F,6,0),"")</f>
        <v>SCECO+STB</v>
      </c>
      <c r="J4" s="104" t="str">
        <f>IFERROR(VLOOKUP(D4,DB!A:G,7,0),"")</f>
        <v>Vandalized</v>
      </c>
      <c r="K4" s="110" t="s">
        <v>39087</v>
      </c>
      <c r="L4" s="111" t="str">
        <f>IFERROR(VLOOKUP(D4,DB!A:I,9,0),"")</f>
        <v>Latis</v>
      </c>
    </row>
    <row r="5" spans="1:16383" ht="31.5" customHeight="1">
      <c r="A5" s="106" t="s">
        <v>39085</v>
      </c>
      <c r="B5" s="105" t="str">
        <f>IFERROR(VLOOKUP(D5,DB!A:K,11,0),"")</f>
        <v>R6</v>
      </c>
      <c r="C5" s="107">
        <v>1</v>
      </c>
      <c r="D5" s="105" t="s">
        <v>36926</v>
      </c>
      <c r="E5" s="108" t="s">
        <v>39086</v>
      </c>
      <c r="F5" s="109"/>
      <c r="G5" s="78">
        <f ca="1">IFERROR(NOW()-F5,"-")</f>
        <v>45949.474490624998</v>
      </c>
      <c r="H5" s="109">
        <v>45949.391631944447</v>
      </c>
      <c r="I5" s="105" t="str">
        <f>IFERROR(VLOOKUP(D5,DB!A:F,6,0),"")</f>
        <v>SCECO</v>
      </c>
      <c r="J5" s="104" t="str">
        <f>IFERROR(VLOOKUP(D5,DB!A:G,7,0),"")</f>
        <v>Dead</v>
      </c>
      <c r="K5" s="110" t="s">
        <v>39088</v>
      </c>
      <c r="L5" s="111" t="str">
        <f>IFERROR(VLOOKUP(D5,DB!A:I,9,0),"")</f>
        <v>Latis</v>
      </c>
    </row>
    <row r="6" spans="1:16383" ht="31.5" customHeight="1">
      <c r="A6" s="106" t="s">
        <v>39089</v>
      </c>
      <c r="B6" s="105" t="str">
        <f>IFERROR(VLOOKUP(D6,DB!A:K,11,0),"")</f>
        <v>R6</v>
      </c>
      <c r="C6" s="107">
        <v>1</v>
      </c>
      <c r="D6" s="105" t="s">
        <v>35739</v>
      </c>
      <c r="E6" s="108" t="s">
        <v>39086</v>
      </c>
      <c r="F6" s="109"/>
      <c r="G6" s="78">
        <f ca="1">IFERROR(NOW()-F6,"-")</f>
        <v>45949.474490624998</v>
      </c>
      <c r="H6" s="109">
        <v>45949.406331018516</v>
      </c>
      <c r="I6" s="105" t="str">
        <f>IFERROR(VLOOKUP(D6,DB!A:F,6,0),"")</f>
        <v>SCECO</v>
      </c>
      <c r="J6" s="104" t="str">
        <f>IFERROR(VLOOKUP(D6,DB!A:G,7,0),"")</f>
        <v>Vandalized</v>
      </c>
      <c r="K6" s="110" t="s">
        <v>39088</v>
      </c>
      <c r="L6" s="111" t="str">
        <f>IFERROR(VLOOKUP(D6,DB!A:I,9,0),"")</f>
        <v>Latis</v>
      </c>
    </row>
    <row r="7" spans="1:16383" ht="31.5" customHeight="1">
      <c r="A7" s="106" t="s">
        <v>39089</v>
      </c>
      <c r="B7" s="105" t="str">
        <f>IFERROR(VLOOKUP(D7,DB!A:K,11,0),"")</f>
        <v>R6</v>
      </c>
      <c r="C7" s="107">
        <v>1</v>
      </c>
      <c r="D7" s="105" t="s">
        <v>35019</v>
      </c>
      <c r="E7" s="108" t="s">
        <v>39086</v>
      </c>
      <c r="F7" s="109"/>
      <c r="G7" s="78">
        <f ca="1">IFERROR(NOW()-F7,"-")</f>
        <v>45949.474490624998</v>
      </c>
      <c r="H7" s="109">
        <v>45949.406331018516</v>
      </c>
      <c r="I7" s="105" t="str">
        <f>IFERROR(VLOOKUP(D7,DB!A:F,6,0),"")</f>
        <v>SCECO</v>
      </c>
      <c r="J7" s="104" t="str">
        <f>IFERROR(VLOOKUP(D7,DB!A:G,7,0),"")</f>
        <v>Vandalized</v>
      </c>
      <c r="K7" s="110" t="s">
        <v>39088</v>
      </c>
      <c r="L7" s="111" t="str">
        <f>IFERROR(VLOOKUP(D7,DB!A:I,9,0),"")</f>
        <v>Latis</v>
      </c>
    </row>
    <row r="8" spans="1:16383" ht="31.5" customHeight="1">
      <c r="A8" s="106"/>
      <c r="B8" s="105" t="str">
        <f>IFERROR(VLOOKUP(D8,DB!A:K,11,0),"")</f>
        <v/>
      </c>
      <c r="C8" s="107"/>
      <c r="D8" s="105"/>
      <c r="E8" s="108"/>
      <c r="F8" s="109"/>
      <c r="G8" s="78">
        <f ca="1">IFERROR(NOW()-F8,"-")</f>
        <v>45949.474490624998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45949.474490624998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45949.474490624998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45949.474490624998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45949.474490624998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45949.474490624998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45949.474490624998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45949.474490624998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45949.474490624998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45949.474490624998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45949.474490624998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45949.474490624998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45949.474490624998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45949.474490624998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45949.474490624998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45949.474490624998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45949.474490624998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45949.474490624998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45949.474490624998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45949.474490624998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45949.474490624998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45949.474490624998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45949.474490624998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45949.474490624998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45949.474490624998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45949.474490624998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45949.474490624998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45949.474490624998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45949.474490624998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45949.474490624998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45949.474490624998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45949.474490624998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45949.474490624998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45949.474490624998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45949.474490624998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45949.474490624998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45949.474490624998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45949.474490624998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45949.474490624998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45949.474490624998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45949.474490624998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45949.474490624998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45949.474490624998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45949.474490624998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45949.474490624998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45949.474490624998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45949.474490624998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45949.474490624998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45949.474490624998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45949.474490624998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45949.474490624998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45949.474490624998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45949.474490624998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45949.474490624998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45949.474490624998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45949.474490624998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45949.474490624998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45949.474490624998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45949.474490624998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45949.474490624998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45949.474490624998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45949.474490624998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45949.474490624998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45949.474490624998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45949.474490624998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45949.474490624998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45949.474490624998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45949.474490624998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45949.474490624998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45949.474490624998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45949.474490624998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45949.474490624998</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2025-10-19T08:25:11Z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