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006" documentId="13_ncr:1_{F6CB121F-512D-4AA6-A0C1-0FB36C537598}" xr6:coauthVersionLast="47" xr6:coauthVersionMax="47" xr10:uidLastSave="{532DB323-A2CE-4657-B255-385F38029EA4}"/>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12" i="4"/>
  <c r="J12"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5" i="5"/>
  <c r="G5" i="5"/>
  <c r="I5" i="5"/>
  <c r="J5" i="5"/>
  <c r="L5" i="5"/>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<sst xmlns="http://schemas.openxmlformats.org/spreadsheetml/2006/main" count="179033" uniqueCount="39109">
  <si>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</si>
  <si>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</si>
  <si>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</si>
  <si>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</si>
  <si>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</si>
  <si>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</si>
  <si>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</si>
  <si>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</si>
  <si>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</si>
  <si>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</si>
  <si>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</si>
  <si>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</si>
  <si>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</si>
  <si>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</si>
  <si>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</si>
  <si>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</si>
  <si>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</si>
  <si>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</si>
  <si>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</si>
  <si>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</si>
  <si>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</si>
  <si>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</si>
  <si>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</si>
  <si>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</si>
  <si>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</si>
  <si>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</si>
  <si>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</si>
  <si>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</si>
  <si>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</si>
  <si>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</si>
  <si>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</si>
  <si>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</si>
  <si>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</si>
  <si>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</si>
  <si>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</si>
  <si>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</si>
  <si>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</si>
  <si>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</si>
  <si>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</si>
  <si>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</si>
  <si>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</si>
  <si>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</si>
  <si>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</si>
  <si>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</si>
  <si>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</si>
  <si>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</si>
  <si>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</si>
  <si>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</si>
  <si>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</si>
  <si>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</si>
  <si>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</si>
  <si>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</si>
  <si>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</si>
  <si>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</si>
  <si>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</si>
  <si>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</si>
  <si>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</si>
  <si>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</si>
  <si>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</si>
  <si>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</si>
  <si>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</si>
  <si>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</si>
  <si>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</si>
  <si>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</si>
  <si>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</si>
  <si>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</si>
  <si>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</si>
  <si>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</si>
  <si>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</si>
  <si>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</si>
  <si>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</si>
  <si>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</si>
  <si>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</si>
  <si>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</si>
  <si>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</si>
  <si>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</si>
  <si>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</si>
  <si>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</si>
  <si>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</si>
  <si>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</si>
  <si>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</si>
  <si>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</si>
  <si>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</si>
  <si>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</si>
  <si>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</si>
  <si>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</si>
  <si>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</si>
  <si>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</si>
  <si>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</si>
  <si>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</si>
  <si>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</si>
  <si>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</si>
  <si>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</si>
  <si>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</si>
  <si>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</si>
  <si>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</si>
  <si>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</si>
  <si>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</si>
  <si>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</si>
  <si>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</si>
  <si>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</si>
  <si>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</si>
  <si>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</si>
  <si>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</si>
  <si>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</si>
  <si>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</si>
  <si>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</si>
  <si>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</si>
  <si>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</si>
  <si>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</si>
  <si>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</si>
  <si>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</si>
  <si>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</si>
  <si>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</si>
  <si>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</si>
  <si>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</si>
  <si>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</si>
  <si>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</si>
  <si>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</si>
  <si>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</si>
  <si>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</si>
  <si>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</si>
  <si>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</si>
  <si>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</si>
  <si>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</si>
  <si>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</si>
  <si>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</si>
  <si>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</si>
  <si>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</si>
  <si>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</si>
  <si>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</si>
  <si>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</si>
  <si>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</si>
  <si>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</si>
  <si>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</si>
  <si>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</si>
  <si>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</si>
  <si>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</si>
  <si>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</si>
  <si>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</si>
  <si>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</si>
  <si>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</si>
  <si>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</si>
  <si>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</si>
  <si>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</si>
  <si>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</si>
  <si>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</si>
  <si>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</si>
  <si>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</si>
  <si>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</si>
  <si>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</si>
  <si>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</si>
  <si>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</si>
  <si>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</si>
  <si>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</si>
  <si>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</si>
  <si>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</si>
  <si>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</si>
  <si>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</si>
  <si>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</si>
  <si>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</si>
  <si>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</si>
  <si>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</si>
  <si>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</si>
  <si>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</si>
  <si>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</si>
  <si>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</si>
  <si>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</si>
  <si>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</si>
  <si>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</si>
  <si>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</si>
  <si>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</si>
  <si>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</si>
  <si>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</si>
  <si>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</si>
  <si>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</si>
  <si>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</si>
  <si>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</si>
  <si>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</si>
  <si>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</si>
  <si>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</si>
  <si>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</si>
  <si>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</si>
  <si>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</si>
  <si>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</si>
  <si>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</si>
  <si>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</si>
  <si>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</si>
  <si>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</si>
  <si>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</si>
  <si>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</si>
  <si>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</si>
  <si>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</si>
  <si>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</si>
  <si>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</si>
  <si>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</si>
  <si>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</si>
  <si>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</si>
  <si>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</si>
  <si>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</si>
  <si>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</si>
  <si>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</si>
  <si>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</si>
  <si>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</si>
  <si>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</si>
  <si>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</si>
  <si>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</si>
  <si>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</si>
  <si>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</si>
  <si>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</si>
  <si>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</si>
  <si>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</si>
  <si>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</si>
  <si>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</si>
  <si>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</si>
  <si>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</si>
  <si>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</si>
  <si>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</si>
  <si>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</si>
  <si>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</si>
  <si>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</si>
  <si>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</si>
  <si>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</si>
  <si>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</si>
  <si>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</si>
  <si>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</si>
  <si>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</si>
  <si>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</si>
  <si>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</si>
  <si>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</si>
  <si>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</si>
  <si>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</si>
  <si>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</si>
  <si>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</si>
  <si>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</si>
  <si>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</si>
  <si>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</si>
  <si>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</si>
  <si>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</si>
  <si>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</si>
  <si>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</si>
  <si>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</si>
  <si>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</si>
  <si>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</si>
  <si>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</si>
  <si>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</si>
  <si>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</si>
  <si>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</si>
  <si>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</si>
  <si>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</si>
  <si>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</si>
  <si>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</si>
  <si>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</si>
  <si>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</si>
  <si>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</si>
  <si>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</si>
  <si>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</si>
  <si>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</si>
  <si>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</si>
  <si>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</si>
  <si>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</si>
  <si>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</si>
  <si>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</si>
  <si>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</si>
  <si>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</si>
  <si>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</si>
  <si>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</si>
  <si>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</si>
  <si>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</si>
  <si>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</si>
  <si>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</si>
  <si>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</si>
  <si>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</si>
  <si>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</si>
  <si>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</si>
  <si>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</si>
  <si>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</si>
  <si>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</si>
  <si>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</si>
  <si>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</si>
  <si>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</si>
  <si>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</si>
  <si>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</si>
  <si>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</si>
  <si>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</si>
  <si>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</si>
  <si>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</si>
  <si>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</si>
  <si>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</si>
  <si>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</si>
  <si>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</si>
  <si>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</si>
  <si>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</si>
  <si>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</si>
  <si>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</si>
  <si>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</si>
  <si>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</si>
  <si>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</si>
  <si>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</si>
  <si>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</si>
  <si>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</si>
  <si>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</si>
  <si>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</si>
  <si>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</si>
  <si>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</si>
  <si>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</si>
  <si>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</si>
  <si>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</si>
  <si>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</si>
  <si>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</si>
  <si>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</si>
  <si>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</si>
  <si>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</si>
  <si>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</si>
  <si>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</si>
  <si>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</si>
  <si>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</si>
  <si>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</si>
  <si>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</si>
  <si>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</si>
  <si>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</si>
  <si>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</si>
  <si>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</si>
  <si>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</si>
  <si>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</si>
  <si>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</si>
  <si>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</si>
  <si>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</si>
  <si>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</si>
  <si>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</si>
  <si>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</si>
  <si>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</si>
  <si>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</si>
  <si>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</si>
  <si>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</si>
  <si>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</si>
  <si>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</si>
  <si>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</si>
  <si>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</si>
  <si>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</si>
  <si>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</si>
  <si>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</si>
  <si>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</si>
  <si>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</si>
  <si>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</si>
  <si>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</si>
  <si>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</si>
  <si>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</si>
  <si>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</si>
  <si>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</si>
  <si>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</si>
  <si>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</si>
  <si>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</si>
  <si>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</si>
  <si>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</si>
  <si>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</si>
  <si>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</si>
  <si>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</si>
  <si>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</si>
  <si>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</si>
  <si>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</si>
  <si>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</si>
  <si>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</si>
  <si>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</si>
  <si>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</si>
  <si>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</si>
  <si>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</si>
  <si>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</si>
  <si>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</si>
  <si>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</si>
  <si>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</si>
  <si>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</si>
  <si>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</si>
  <si>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</si>
  <si>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</si>
  <si>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</si>
  <si>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</si>
  <si>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</si>
  <si>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</si>
  <si>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</si>
  <si>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</si>
  <si>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</si>
  <si>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</si>
  <si>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</si>
  <si>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</si>
  <si>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</si>
  <si>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</si>
  <si>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</si>
  <si>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</si>
  <si>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</si>
  <si>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</si>
  <si>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</si>
  <si>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</si>
  <si>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</si>
  <si>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</si>
  <si>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</si>
  <si>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</si>
  <si>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</si>
  <si>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</si>
  <si>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</si>
  <si>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</si>
  <si>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</si>
  <si>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</si>
  <si>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</si>
  <si>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</si>
  <si>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</si>
  <si>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</si>
  <si>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</si>
  <si>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</si>
  <si>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</si>
  <si>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</si>
  <si>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</si>
  <si>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</si>
  <si>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</si>
  <si>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</si>
  <si>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</si>
  <si>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</si>
  <si>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</si>
  <si>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</si>
  <si>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</si>
  <si>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</si>
  <si>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</si>
  <si>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</si>
  <si>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</si>
  <si>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</si>
  <si>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</si>
  <si>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</si>
  <si>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</si>
  <si>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</si>
  <si>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</si>
  <si>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</si>
  <si>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</si>
  <si>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</si>
  <si>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</si>
  <si>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</si>
  <si>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</si>
  <si>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</si>
  <si>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</si>
  <si>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</si>
  <si>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</si>
  <si>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</si>
  <si>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</si>
  <si>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</si>
  <si>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</si>
  <si>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</si>
  <si>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</si>
  <si>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</si>
  <si>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</si>
  <si>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</si>
  <si>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</si>
  <si>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</si>
  <si>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</si>
  <si>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</si>
  <si>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</si>
  <si>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</si>
  <si>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</si>
  <si>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</si>
  <si>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</si>
  <si>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</si>
  <si>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</si>
  <si>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</si>
  <si>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</si>
  <si>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</si>
  <si>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</si>
  <si>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</si>
  <si>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</si>
  <si>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</si>
  <si>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</si>
  <si>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</si>
  <si>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</si>
  <si>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</si>
  <si>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</si>
  <si>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</si>
  <si>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</si>
  <si>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</si>
  <si>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</si>
  <si>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</si>
  <si>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</si>
  <si>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</si>
  <si>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</si>
  <si>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</si>
  <si>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</si>
  <si>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</si>
  <si>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</si>
  <si>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</si>
  <si>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</si>
  <si>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</si>
  <si>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</si>
  <si>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</si>
  <si>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</si>
  <si>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</si>
  <si>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</si>
  <si>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</si>
  <si>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</si>
  <si>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</si>
  <si>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</si>
  <si>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</si>
  <si>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</si>
  <si>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</si>
  <si>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</si>
  <si>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</si>
  <si>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</si>
  <si>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</si>
  <si>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</si>
  <si>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</si>
  <si>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</si>
  <si>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</si>
  <si>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</si>
  <si>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</si>
  <si>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</si>
  <si>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</si>
  <si>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</si>
  <si>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</si>
  <si>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</si>
  <si>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</si>
  <si>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</si>
  <si>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</si>
  <si>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</si>
  <si>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</si>
  <si>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</si>
  <si>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</si>
  <si>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</si>
  <si>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</si>
  <si>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</si>
  <si>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</si>
  <si>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</si>
  <si>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</si>
  <si>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</si>
  <si>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</si>
  <si>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</si>
  <si>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</si>
  <si>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</si>
  <si>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</si>
  <si>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</si>
  <si>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</si>
  <si>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</si>
  <si>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</si>
  <si>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</si>
  <si>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</si>
  <si>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</si>
  <si>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</si>
  <si>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</si>
  <si>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</si>
  <si>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</si>
  <si>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</si>
  <si>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</si>
  <si>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</si>
  <si>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</si>
  <si>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</si>
  <si>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</si>
  <si>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</si>
  <si>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</si>
  <si>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</si>
  <si>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</si>
  <si>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</si>
  <si>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</si>
  <si>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</si>
  <si>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</si>
  <si>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</si>
  <si>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</si>
  <si>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</si>
  <si>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</si>
  <si>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</si>
  <si>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</si>
  <si>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</si>
  <si>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</si>
  <si>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</si>
  <si>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</si>
  <si>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</si>
  <si>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</si>
  <si>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</si>
  <si>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</si>
  <si>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</si>
  <si>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</si>
  <si>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</si>
  <si>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</si>
  <si>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</si>
  <si>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</si>
  <si>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</si>
  <si>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</si>
  <si>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</si>
  <si>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</si>
  <si>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</si>
  <si>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</si>
  <si>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</si>
  <si>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</si>
  <si>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</si>
  <si>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</si>
  <si>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</si>
  <si>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</si>
  <si>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</si>
  <si>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</si>
  <si>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</si>
  <si>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</si>
  <si>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</si>
  <si>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</si>
  <si>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</si>
  <si>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</si>
  <si>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</si>
  <si>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</si>
  <si>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</si>
  <si>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</si>
  <si>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</si>
  <si>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</si>
  <si>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</si>
  <si>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</si>
  <si>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</si>
  <si>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</si>
  <si>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</si>
  <si>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</si>
  <si>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</si>
  <si>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</si>
  <si>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</si>
  <si>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</si>
  <si>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</si>
  <si>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</si>
  <si>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</si>
  <si>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</si>
  <si>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</si>
  <si>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</si>
  <si>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</si>
  <si>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</si>
  <si>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</si>
  <si>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</si>
  <si>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</si>
  <si>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</si>
  <si>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</si>
  <si>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</si>
  <si>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</si>
  <si>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</si>
  <si>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</si>
  <si>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</si>
  <si>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</si>
  <si>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</si>
  <si>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</si>
  <si>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</si>
  <si>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</si>
  <si>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</si>
  <si>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</si>
  <si>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</si>
  <si>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</si>
  <si>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</si>
  <si>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</si>
  <si>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</si>
  <si>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</si>
  <si>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</si>
  <si>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</si>
  <si>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</si>
  <si>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</si>
  <si>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</si>
  <si>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</si>
  <si>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</si>
  <si>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</si>
  <si>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</si>
  <si>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</si>
  <si>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</si>
  <si>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</si>
  <si>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</si>
  <si>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</si>
  <si>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</si>
  <si>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</si>
  <si>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</si>
  <si>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</si>
  <si>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</si>
  <si>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</si>
  <si>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</si>
  <si>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</si>
  <si>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</si>
  <si>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</si>
  <si>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</si>
  <si>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</si>
  <si>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</si>
  <si>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</si>
  <si>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</si>
  <si>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</si>
  <si>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</si>
  <si>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</si>
  <si>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</si>
  <si>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</si>
  <si>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</si>
  <si>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</si>
  <si>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</si>
  <si>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</si>
  <si>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</si>
  <si>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</si>
  <si>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</si>
  <si>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</si>
  <si>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</si>
  <si>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</si>
  <si>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</si>
  <si>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</si>
  <si>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</si>
  <si>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</si>
  <si>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</si>
  <si>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</si>
  <si>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</si>
  <si>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</si>
  <si>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</si>
  <si>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</si>
  <si>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</si>
  <si>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</si>
  <si>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</si>
  <si>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</si>
  <si>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</si>
  <si>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</si>
  <si>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</si>
  <si>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</si>
  <si>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</si>
  <si>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</si>
  <si>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</si>
  <si>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</si>
  <si>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</si>
  <si>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</si>
  <si>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</si>
  <si>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</si>
  <si>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</si>
  <si>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</si>
  <si>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</si>
  <si>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</si>
  <si>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</si>
  <si>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</si>
  <si>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</si>
  <si>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</si>
  <si>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</si>
  <si>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</si>
  <si>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</si>
  <si>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</si>
  <si>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</si>
  <si>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</si>
  <si>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</si>
  <si>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</si>
  <si>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</si>
  <si>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</si>
  <si>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</si>
  <si>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</si>
  <si>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</si>
  <si>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</si>
  <si>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</si>
  <si>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</si>
  <si>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</si>
  <si>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</si>
  <si>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</si>
  <si>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</si>
  <si>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</si>
  <si>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</si>
  <si>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</si>
  <si>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</si>
  <si>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</si>
  <si>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</si>
  <si>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</si>
  <si>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</si>
  <si>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</si>
  <si>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</si>
  <si>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</si>
  <si>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</si>
  <si>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</si>
  <si>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</si>
  <si>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</si>
  <si>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</si>
  <si>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</si>
  <si>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</si>
  <si>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</si>
  <si>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</si>
  <si>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</si>
  <si>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</si>
  <si>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</si>
  <si>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</si>
  <si>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</si>
  <si>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</si>
  <si>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</si>
  <si>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</si>
  <si>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</si>
  <si>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</si>
  <si>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</si>
  <si>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</si>
  <si>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</si>
  <si>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</si>
  <si>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</si>
  <si>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</si>
  <si>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</si>
  <si>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</si>
  <si>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</si>
  <si>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</si>
  <si>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</si>
  <si>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</si>
  <si>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</si>
  <si>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</si>
  <si>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</si>
  <si>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</si>
  <si>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</si>
  <si>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</si>
  <si>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</si>
  <si>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</si>
  <si>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</si>
  <si>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</si>
  <si>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</si>
  <si>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</si>
  <si>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</si>
  <si>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</si>
  <si>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</si>
  <si>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</si>
  <si>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</si>
  <si>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</si>
  <si>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</si>
  <si>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</si>
  <si>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</si>
  <si>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</si>
  <si>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</si>
  <si>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</si>
  <si>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</si>
  <si>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</si>
  <si>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</si>
  <si>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</si>
  <si>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</si>
  <si>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</si>
  <si>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</si>
  <si>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</si>
  <si>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</si>
  <si>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</si>
  <si>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</si>
  <si>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</si>
  <si>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</si>
  <si>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</si>
  <si>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</si>
  <si>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</si>
  <si>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</si>
  <si>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</si>
  <si>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</si>
  <si>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</si>
  <si>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</si>
  <si>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</si>
  <si>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</si>
  <si>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</si>
  <si>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</si>
  <si>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</si>
  <si>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</si>
  <si>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</si>
  <si>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</si>
  <si>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</si>
  <si>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</si>
  <si>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</si>
  <si>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</si>
  <si>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</si>
  <si>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</si>
  <si>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</si>
  <si>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</si>
  <si>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</si>
  <si>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</si>
  <si>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</si>
  <si>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</si>
  <si>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</si>
  <si>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</si>
  <si>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</si>
  <si>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</si>
  <si>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</si>
  <si>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</si>
  <si>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</si>
  <si>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</si>
  <si>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</si>
  <si>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</si>
  <si>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</si>
  <si>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</si>
  <si>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</si>
  <si>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</si>
  <si>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</si>
  <si>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</si>
  <si>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</si>
  <si>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</si>
  <si>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</si>
  <si>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</si>
  <si>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</si>
  <si>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</si>
  <si>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</si>
  <si>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</si>
  <si>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</si>
  <si>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</si>
  <si>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</si>
  <si>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</si>
  <si>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</si>
  <si>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</si>
  <si>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</si>
  <si>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</si>
  <si>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</si>
  <si>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</si>
  <si>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</si>
  <si>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</si>
  <si>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</si>
  <si>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</si>
  <si>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</si>
  <si>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</si>
  <si>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</si>
  <si>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</si>
  <si>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</si>
  <si>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</si>
  <si>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</si>
  <si>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</si>
  <si>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</si>
  <si>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</si>
  <si>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</si>
  <si>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</si>
  <si>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</si>
  <si>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</si>
  <si>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</si>
  <si>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</si>
  <si>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</si>
  <si>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</si>
  <si>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</si>
  <si>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</si>
  <si>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</si>
  <si>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</si>
  <si>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</si>
  <si>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</si>
  <si>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</si>
  <si>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</si>
  <si>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</si>
  <si>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</si>
  <si>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</si>
  <si>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</si>
  <si>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</si>
  <si>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</si>
  <si>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</si>
  <si>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</si>
  <si>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</si>
  <si>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</si>
  <si>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</si>
  <si>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</si>
  <si>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</si>
  <si>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</si>
  <si>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</si>
  <si>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</si>
  <si>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</si>
  <si>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</si>
  <si>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</si>
  <si>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</si>
  <si>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</si>
  <si>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</si>
  <si>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</si>
  <si>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</si>
  <si>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</si>
  <si>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</si>
  <si>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</si>
  <si>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</si>
  <si>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</si>
  <si>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</si>
  <si>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</si>
  <si>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</si>
  <si>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</si>
  <si>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</si>
  <si>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</si>
  <si>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</si>
  <si>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</si>
  <si>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</si>
  <si>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</si>
  <si>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</si>
  <si>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</si>
  <si>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</si>
  <si>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</si>
  <si>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</si>
  <si>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</si>
  <si>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</si>
  <si>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</si>
  <si>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</si>
  <si>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</si>
  <si>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</si>
  <si>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</si>
  <si>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</si>
  <si>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</si>
  <si>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</si>
  <si>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</si>
  <si>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</si>
  <si>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</si>
  <si>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</si>
  <si>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</si>
  <si>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</si>
  <si>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</si>
  <si>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</si>
  <si>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</si>
  <si>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</si>
  <si>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</si>
  <si>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</si>
  <si>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</si>
  <si>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</si>
  <si>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</si>
  <si>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</si>
  <si>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</si>
  <si>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</si>
  <si>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</si>
  <si>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</si>
  <si>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</si>
  <si>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</si>
  <si>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</si>
  <si>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</si>
  <si>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</si>
  <si>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</si>
  <si>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</si>
  <si>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</si>
  <si>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</si>
  <si>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</si>
  <si>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</si>
  <si>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</si>
  <si>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</si>
  <si>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</si>
  <si>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</si>
  <si>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</si>
  <si>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</si>
  <si>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</si>
  <si>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</si>
  <si>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</si>
  <si>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</si>
  <si>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</si>
  <si>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</si>
  <si>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</si>
  <si>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</si>
  <si>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</si>
  <si>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</si>
  <si>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</si>
  <si>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</si>
  <si>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</si>
  <si>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</si>
  <si>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</si>
  <si>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</si>
  <si>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</si>
  <si>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</si>
  <si>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</si>
  <si>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</si>
  <si>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</si>
  <si>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</si>
  <si>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</si>
  <si>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</si>
  <si>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</si>
  <si>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</si>
  <si>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</si>
  <si>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</si>
  <si>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</si>
  <si>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</si>
  <si>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</si>
  <si>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</si>
  <si>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</si>
  <si>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</si>
  <si>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</si>
  <si>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</si>
  <si>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</si>
  <si>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</si>
  <si>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</si>
  <si>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</si>
  <si>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</si>
  <si>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</si>
  <si>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</si>
  <si>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</si>
  <si>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</si>
  <si>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</si>
  <si>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</si>
  <si>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</si>
  <si>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</si>
  <si>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</si>
  <si>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</si>
  <si>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</si>
  <si>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</si>
  <si>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</si>
  <si>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</si>
  <si>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</si>
  <si>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</si>
  <si>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</si>
  <si>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</si>
  <si>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</si>
  <si>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</si>
  <si>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</si>
  <si>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</si>
  <si>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</si>
  <si>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</si>
  <si>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</si>
  <si>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</si>
  <si>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</si>
  <si>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</si>
  <si>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</si>
  <si>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</si>
  <si>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</si>
  <si>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</si>
  <si>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</si>
  <si>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</si>
  <si>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</si>
  <si>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</si>
  <si>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</si>
  <si>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</si>
  <si>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</si>
  <si>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</si>
  <si>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</si>
  <si>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</si>
  <si>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</si>
  <si>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</si>
  <si>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</si>
  <si>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</si>
  <si>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</si>
  <si>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</si>
  <si>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</si>
  <si>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</si>
  <si>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</si>
  <si>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</si>
  <si>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</si>
  <si>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</si>
  <si>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</si>
  <si>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</si>
  <si>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</si>
  <si>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</si>
  <si>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</si>
  <si>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</si>
  <si>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</si>
  <si>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</si>
  <si>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</si>
  <si>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</si>
  <si>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</si>
  <si>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</si>
  <si>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</si>
  <si>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</si>
  <si>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</si>
  <si>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</si>
  <si>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</si>
  <si>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</si>
  <si>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</si>
  <si>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</si>
  <si>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</si>
  <si>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</si>
  <si>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</si>
  <si>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</si>
  <si>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</si>
  <si>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</si>
  <si>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</si>
  <si>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</si>
  <si>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</si>
  <si>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</si>
  <si>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</si>
  <si>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</si>
  <si>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</si>
  <si>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</si>
  <si>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</si>
  <si>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</si>
  <si>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</si>
  <si>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</si>
  <si>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</si>
  <si>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</si>
  <si>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</si>
  <si>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</si>
  <si>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</si>
  <si>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</si>
  <si>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</si>
  <si>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</si>
  <si>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</si>
  <si>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</si>
  <si>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</si>
  <si>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</si>
  <si>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</si>
  <si>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</si>
  <si>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</si>
  <si>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</si>
  <si>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</si>
  <si>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</si>
  <si>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</si>
  <si>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</si>
  <si>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</si>
  <si>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</si>
  <si>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</si>
  <si>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</si>
  <si>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</si>
  <si>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</si>
  <si>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</si>
  <si>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</si>
  <si>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</si>
  <si>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</si>
  <si>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</si>
  <si>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</si>
  <si>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</si>
  <si>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</si>
  <si>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</si>
  <si>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</si>
  <si>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</si>
  <si>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</si>
  <si>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</si>
  <si>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</si>
  <si>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</si>
  <si>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</si>
  <si>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</si>
  <si>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</si>
  <si>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</si>
  <si>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</si>
  <si>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</si>
  <si>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</si>
  <si>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</si>
  <si>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</si>
  <si>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</si>
  <si>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</si>
  <si>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</si>
  <si>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</si>
  <si>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</si>
  <si>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</si>
  <si>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</si>
  <si>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</si>
  <si>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</si>
  <si>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</si>
  <si>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</si>
  <si>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</si>
  <si>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</si>
  <si>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</si>
  <si>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</si>
  <si>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</si>
  <si>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</si>
  <si>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</si>
  <si>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</si>
  <si>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</si>
  <si>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</si>
  <si>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</si>
  <si>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</si>
  <si>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</si>
  <si>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</si>
  <si>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</si>
  <si>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</si>
  <si>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</si>
  <si>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</si>
  <si>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</si>
  <si>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</si>
  <si>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</si>
  <si>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</si>
  <si>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</si>
  <si>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</si>
  <si>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</si>
  <si>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</si>
  <si>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</si>
  <si>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</si>
  <si>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</si>
  <si>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</si>
  <si>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</si>
  <si>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</si>
  <si>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</si>
  <si>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</si>
  <si>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</si>
  <si>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</si>
  <si>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</si>
  <si>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</si>
  <si>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</si>
  <si>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</si>
  <si>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</si>
  <si>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</si>
  <si>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</si>
  <si>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</si>
  <si>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</si>
  <si>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</si>
  <si>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</si>
  <si>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</si>
  <si>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</si>
  <si>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</si>
  <si>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</si>
  <si>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</si>
  <si>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</si>
  <si>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</si>
  <si>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</si>
  <si>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</si>
  <si>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</si>
  <si>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</si>
  <si>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</si>
  <si>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</si>
  <si>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</si>
  <si>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</si>
  <si>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</si>
  <si>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</si>
  <si>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</si>
  <si>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</si>
  <si>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</si>
  <si>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</si>
  <si>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</si>
  <si>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</si>
  <si>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</si>
  <si>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</si>
  <si>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</si>
  <si>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</si>
  <si>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</si>
  <si>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</si>
  <si>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</si>
  <si>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</si>
  <si>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</si>
  <si>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</si>
  <si>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</si>
  <si>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</si>
  <si>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</si>
  <si>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</si>
  <si>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</si>
  <si>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</si>
  <si>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</si>
  <si>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</si>
  <si>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</si>
  <si>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</si>
  <si>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</si>
  <si>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</si>
  <si>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</si>
  <si>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</si>
  <si>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</si>
  <si>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</si>
  <si>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</si>
  <si>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</si>
  <si>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</si>
  <si>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</si>
  <si>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</si>
  <si>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</si>
  <si>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</si>
  <si>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</si>
  <si>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</si>
  <si>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</si>
  <si>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</si>
  <si>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</si>
  <si>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</si>
  <si>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</si>
  <si>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</si>
  <si>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</si>
  <si>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</si>
  <si>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</si>
  <si>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</si>
  <si>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</si>
  <si>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</si>
  <si>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</si>
  <si>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</si>
  <si>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</si>
  <si>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</si>
  <si>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</si>
  <si>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</si>
  <si>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</si>
  <si>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</si>
  <si>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</si>
  <si>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</si>
  <si>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</si>
  <si>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</si>
  <si>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</si>
  <si>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</si>
  <si>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</si>
  <si>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</si>
  <si>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</si>
  <si>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</si>
  <si>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</si>
  <si>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</si>
  <si>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</si>
  <si>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</si>
  <si>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</si>
  <si>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</si>
  <si>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</si>
  <si>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</si>
  <si>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</si>
  <si>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</si>
  <si>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</si>
  <si>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</si>
  <si>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</si>
  <si>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</si>
  <si>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</si>
  <si>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</si>
  <si>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</si>
  <si>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</si>
  <si>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</si>
  <si>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</si>
  <si>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</si>
  <si>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</si>
  <si>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</si>
  <si>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</si>
  <si>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</si>
  <si>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</si>
  <si>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</si>
  <si>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</si>
  <si>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</si>
  <si>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</si>
  <si>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</si>
  <si>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</si>
  <si>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</si>
  <si>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</si>
  <si>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</si>
  <si>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</si>
  <si>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</si>
  <si>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</si>
  <si>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</si>
  <si>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</si>
  <si>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</si>
  <si>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</si>
  <si>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</si>
  <si>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</si>
  <si>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</si>
  <si>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</si>
  <si>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</si>
  <si>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</si>
  <si>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</si>
  <si>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</si>
  <si>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</si>
  <si>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</si>
  <si>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</si>
  <si>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</si>
  <si>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</si>
  <si>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</si>
  <si>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</si>
  <si>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</si>
  <si>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</si>
  <si>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</si>
  <si>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</si>
  <si>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</si>
  <si>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</si>
  <si>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</si>
  <si>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</si>
  <si>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</si>
  <si>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</si>
  <si>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</si>
  <si>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</si>
  <si>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</si>
  <si>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</si>
  <si>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</si>
  <si>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</si>
  <si>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</si>
  <si>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</si>
  <si>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</si>
  <si>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</si>
  <si>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</si>
  <si>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</si>
  <si>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</si>
  <si>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</si>
  <si>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</si>
  <si>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</si>
  <si>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</si>
  <si>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</si>
  <si>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</si>
  <si>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</si>
  <si>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</si>
  <si>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</si>
  <si>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</si>
  <si>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</si>
  <si>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</si>
  <si>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</si>
  <si>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</si>
  <si>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</si>
  <si>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</si>
  <si>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</si>
  <si>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</si>
  <si>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</si>
  <si>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</si>
  <si>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</si>
  <si>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</si>
  <si>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</si>
  <si>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</si>
  <si>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</si>
  <si>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</si>
  <si>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</si>
  <si>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</si>
  <si>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</si>
  <si>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</si>
  <si>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</si>
  <si>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</si>
  <si>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</si>
  <si>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</si>
  <si>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</si>
  <si>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</si>
  <si>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</si>
  <si>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</si>
  <si>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</si>
  <si>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</si>
  <si>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</si>
  <si>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</si>
  <si>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</si>
  <si>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</si>
  <si>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</si>
  <si>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</si>
  <si>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</si>
  <si>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</si>
  <si>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</si>
  <si>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</si>
  <si>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</si>
  <si>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</si>
  <si>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</si>
  <si>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</si>
  <si>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</si>
  <si>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</si>
  <si>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</si>
  <si>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</si>
  <si>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</si>
  <si>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</si>
  <si>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</si>
  <si>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</si>
  <si>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</si>
  <si>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</si>
  <si>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</si>
  <si>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</si>
  <si>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</si>
  <si>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</si>
  <si>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</si>
  <si>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</si>
  <si>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</si>
  <si>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</si>
  <si>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</si>
  <si>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</si>
  <si>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</si>
  <si>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</si>
  <si>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</si>
  <si>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</si>
  <si>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</si>
  <si>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</si>
  <si>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</si>
  <si>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</si>
  <si>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</si>
  <si>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</si>
  <si>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</si>
  <si>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</si>
  <si>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</si>
  <si>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</si>
  <si>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</si>
  <si>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</si>
  <si>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</si>
  <si>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</si>
  <si>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</si>
  <si>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</si>
  <si>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</si>
  <si>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</si>
  <si>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</si>
  <si>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</si>
  <si>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</si>
  <si>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</si>
  <si>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</si>
  <si>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</si>
  <si>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</si>
  <si>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</si>
  <si>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</si>
  <si>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</si>
  <si>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</si>
  <si>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</si>
  <si>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</si>
  <si>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</si>
  <si>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</si>
  <si>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</si>
  <si>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</si>
  <si>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</si>
  <si>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</si>
  <si>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</si>
  <si>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</si>
  <si>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</si>
  <si>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</si>
  <si>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</si>
  <si>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</si>
  <si>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</si>
  <si>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</si>
  <si>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</si>
  <si>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</si>
  <si>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</si>
  <si>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</si>
  <si>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</si>
  <si>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</si>
  <si>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</si>
  <si>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</si>
  <si>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</si>
  <si>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</si>
  <si>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</si>
  <si>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</si>
  <si>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</si>
  <si>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</si>
  <si>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</si>
  <si>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</si>
  <si>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</si>
  <si>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</si>
  <si>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</si>
  <si>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</si>
  <si>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</si>
  <si>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</si>
  <si>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</si>
  <si>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</si>
  <si>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</si>
  <si>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</si>
  <si>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</si>
  <si>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</si>
  <si>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</si>
  <si>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</si>
  <si>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</si>
  <si>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</si>
  <si>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</si>
  <si>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</si>
  <si>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</si>
  <si>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</si>
  <si>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</si>
  <si>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</si>
  <si>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</si>
  <si>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</si>
  <si>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</si>
  <si>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</si>
  <si>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</si>
  <si>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</si>
  <si>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</si>
  <si>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</si>
  <si>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</si>
  <si>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</si>
  <si>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</si>
  <si>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</si>
  <si>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</si>
  <si>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</si>
  <si>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</si>
  <si>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</si>
  <si>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</si>
  <si>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</si>
  <si>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</si>
  <si>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</si>
  <si>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</si>
  <si>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</si>
  <si>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</si>
  <si>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</si>
  <si>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</si>
  <si>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</si>
  <si>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</si>
  <si>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</si>
  <si>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</si>
  <si>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</si>
  <si>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</si>
  <si>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</si>
  <si>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</si>
  <si>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</si>
  <si>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</si>
  <si>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</si>
  <si>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</si>
  <si>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</si>
  <si>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</si>
  <si>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</si>
  <si>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</si>
  <si>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</si>
  <si>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</si>
  <si>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</si>
  <si>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</si>
  <si>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</si>
  <si>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</si>
  <si>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</si>
  <si>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</si>
  <si>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</si>
  <si>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</si>
  <si>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</si>
  <si>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</si>
  <si>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</si>
  <si>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</si>
  <si>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</si>
  <si>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</si>
  <si>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</si>
  <si>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</si>
  <si>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</si>
  <si>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</si>
  <si>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</si>
  <si>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</si>
  <si>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</si>
  <si>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</si>
  <si>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</si>
  <si>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</si>
  <si>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</si>
  <si>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</si>
  <si>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</si>
  <si>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</si>
  <si>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</si>
  <si>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</si>
  <si>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</si>
  <si>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</si>
  <si>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</si>
  <si>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</si>
  <si>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</si>
  <si>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</si>
  <si>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</si>
  <si>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</si>
  <si>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</si>
  <si>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</si>
  <si>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</si>
  <si>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</si>
  <si>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</si>
  <si>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</si>
  <si>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</si>
  <si>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</si>
  <si>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</si>
  <si>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</si>
  <si>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</si>
  <si>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</si>
  <si>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</si>
  <si>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</si>
  <si>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</si>
  <si>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</si>
  <si>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</si>
  <si>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</si>
  <si>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</si>
  <si>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</si>
  <si>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</si>
  <si>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</si>
  <si>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</si>
  <si>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</si>
  <si>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</si>
  <si>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</si>
  <si>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</si>
  <si>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</si>
  <si>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</si>
  <si>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</si>
  <si>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</si>
  <si>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</si>
  <si>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</si>
  <si>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</si>
  <si>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</si>
  <si>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</si>
  <si>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</si>
  <si>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</si>
  <si>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</si>
  <si>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</si>
  <si>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</si>
  <si>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</si>
  <si>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</si>
  <si>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</si>
  <si>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</si>
  <si>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</si>
  <si>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</si>
  <si>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</si>
  <si>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</si>
  <si>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</si>
  <si>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</si>
  <si>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</si>
  <si>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</si>
  <si>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</si>
  <si>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</si>
  <si>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</si>
  <si>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</si>
  <si>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</si>
  <si>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</si>
  <si>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</si>
  <si>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</si>
  <si>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</si>
  <si>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</si>
  <si>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</si>
  <si>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</si>
  <si>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</si>
  <si>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</si>
  <si>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</si>
  <si>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</si>
  <si>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</si>
  <si>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</si>
  <si>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</si>
  <si>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</si>
  <si>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</si>
  <si>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</si>
  <si>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</si>
  <si>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</si>
  <si>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</si>
  <si>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</si>
  <si>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</si>
  <si>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</si>
  <si>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</si>
  <si>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</si>
  <si>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</si>
  <si>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</si>
  <si>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</si>
  <si>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</si>
  <si>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</si>
  <si>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</si>
  <si>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</si>
  <si>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</si>
  <si>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</si>
  <si>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</si>
  <si>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</si>
  <si>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</si>
  <si>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</si>
  <si>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</si>
  <si>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</si>
  <si>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</si>
  <si>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</si>
  <si>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</si>
  <si>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</si>
  <si>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</si>
  <si>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</si>
  <si>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</si>
  <si>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</si>
  <si>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</si>
  <si>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</si>
  <si>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</si>
  <si>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</si>
  <si>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</si>
  <si>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</si>
  <si>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</si>
  <si>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</si>
  <si>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</si>
  <si>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</si>
  <si>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</si>
  <si>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</si>
  <si>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</si>
  <si>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</si>
  <si>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</si>
  <si>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</si>
  <si>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</si>
  <si>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</si>
  <si>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</si>
  <si>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</si>
  <si>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</si>
  <si>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</si>
  <si>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</si>
  <si>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</si>
  <si>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</si>
  <si>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</si>
  <si>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</si>
  <si>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</si>
  <si>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</si>
  <si>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</si>
  <si>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</si>
  <si>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</si>
  <si>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</si>
  <si>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</si>
  <si>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</si>
  <si>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</si>
  <si>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</si>
  <si>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</si>
  <si>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</si>
  <si>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</si>
  <si>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</si>
  <si>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</si>
  <si>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</si>
  <si>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</si>
  <si>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</si>
  <si>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</si>
  <si>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</si>
  <si>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</si>
  <si>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</si>
  <si>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</si>
  <si>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</si>
  <si>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</si>
  <si>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</si>
  <si>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</si>
  <si>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</si>
  <si>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</si>
  <si>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</si>
  <si>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</si>
  <si>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</si>
  <si>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</si>
  <si>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</si>
  <si>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</si>
  <si>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</si>
  <si>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</si>
  <si>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</si>
  <si>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</si>
  <si>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</si>
  <si>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</si>
  <si>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</si>
  <si>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</si>
  <si>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</si>
  <si>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</si>
  <si>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</si>
  <si>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</si>
  <si>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</si>
  <si>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</si>
  <si>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</si>
  <si>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</si>
  <si>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</si>
  <si>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</si>
  <si>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</si>
  <si>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</si>
  <si>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</si>
  <si>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</si>
  <si>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</si>
  <si>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</si>
  <si>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</si>
  <si>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</si>
  <si>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</si>
  <si>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</si>
  <si>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</si>
  <si>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</si>
  <si>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</si>
  <si>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</si>
  <si>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</si>
  <si>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</si>
  <si>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</si>
  <si>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</si>
  <si>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</si>
  <si>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</si>
  <si>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</si>
  <si>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</si>
  <si>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</si>
  <si>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</si>
  <si>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</si>
  <si>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</si>
  <si>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</si>
  <si>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</si>
  <si>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</si>
  <si>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</si>
  <si>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</si>
  <si>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</si>
  <si>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</si>
  <si>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</si>
  <si>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</si>
  <si>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</si>
  <si>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</si>
  <si>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</si>
  <si>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</si>
  <si>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</si>
  <si>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</si>
  <si>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</si>
  <si>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</si>
  <si>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</si>
  <si>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</si>
  <si>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</si>
  <si>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</si>
  <si>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</si>
  <si>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</si>
  <si>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</si>
  <si>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</si>
  <si>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</si>
  <si>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</si>
  <si>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</si>
  <si>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</si>
  <si>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</si>
  <si>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</si>
  <si>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</si>
  <si>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</si>
  <si>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</si>
  <si>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</si>
  <si>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</si>
  <si>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</si>
  <si>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</si>
  <si>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</si>
  <si>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</si>
  <si>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</si>
  <si>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</si>
  <si>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</si>
  <si>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</si>
  <si>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</si>
  <si>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</si>
  <si>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</si>
  <si>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</si>
  <si>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</si>
  <si>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</si>
  <si>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</si>
  <si>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</si>
  <si>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</si>
  <si>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</si>
  <si>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</si>
  <si>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</si>
  <si>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</si>
  <si>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</si>
  <si>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</si>
  <si>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</si>
  <si>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</si>
  <si>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</si>
  <si>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</si>
  <si>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</si>
  <si>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</si>
  <si>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</si>
  <si>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</si>
  <si>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</si>
  <si>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</si>
  <si>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</si>
  <si>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</si>
  <si>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</si>
  <si>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</si>
  <si>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</si>
  <si>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</si>
  <si>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</si>
  <si>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</si>
  <si>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</si>
  <si>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</si>
  <si>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</si>
  <si>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</si>
  <si>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</si>
  <si>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</si>
  <si>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</si>
  <si>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</si>
  <si>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</si>
  <si>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</si>
  <si>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</si>
  <si>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</si>
  <si>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</si>
  <si>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</si>
  <si>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</si>
  <si>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</si>
  <si>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</si>
  <si>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</si>
  <si>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</si>
  <si>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</si>
  <si>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</si>
  <si>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</si>
  <si>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</si>
  <si>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</si>
  <si>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</si>
  <si>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</si>
  <si>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</si>
  <si>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</si>
  <si>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</si>
  <si>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</si>
  <si>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</si>
  <si>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</si>
  <si>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</si>
  <si>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</si>
  <si>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</si>
  <si>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</si>
  <si>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</si>
  <si>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</si>
  <si>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</si>
  <si>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</si>
  <si>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</si>
  <si>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</si>
  <si>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</si>
  <si>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</si>
  <si>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</si>
  <si>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</si>
  <si>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</si>
  <si>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</si>
  <si>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</si>
  <si>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</si>
  <si>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</si>
  <si>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</si>
  <si>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</si>
  <si>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</si>
  <si>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</si>
  <si>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</si>
  <si>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</si>
  <si>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</si>
  <si>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</si>
  <si>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</si>
  <si>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</si>
  <si>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</si>
  <si>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</si>
  <si>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</si>
  <si>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</si>
  <si>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</si>
  <si>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</si>
  <si>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</si>
  <si>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</si>
  <si>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</si>
  <si>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</si>
  <si>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</si>
  <si>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</si>
  <si>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</si>
  <si>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</si>
  <si>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</si>
  <si>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</si>
  <si>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</si>
  <si>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</si>
  <si>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</si>
  <si>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</si>
  <si>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</si>
  <si>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</si>
  <si>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</si>
  <si>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</si>
  <si>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</si>
  <si>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</si>
  <si>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</si>
  <si>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</si>
  <si>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</si>
  <si>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</si>
  <si>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</si>
  <si>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</si>
  <si>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</si>
  <si>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</si>
  <si>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</si>
  <si>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</si>
  <si>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</si>
  <si>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</si>
  <si>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</si>
  <si>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</si>
  <si>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</si>
  <si>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</si>
  <si>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</si>
  <si>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</si>
  <si>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</si>
  <si>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</si>
  <si>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</si>
  <si>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</si>
  <si>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</si>
  <si>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</si>
  <si>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</si>
  <si>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</si>
  <si>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</si>
  <si>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</si>
  <si>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</si>
  <si>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</si>
  <si>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</si>
  <si>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</si>
  <si>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</si>
  <si>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</si>
  <si>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</si>
  <si>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</si>
  <si>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</si>
  <si>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</si>
  <si>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</si>
  <si>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</si>
  <si>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</si>
  <si>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</si>
  <si>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</si>
  <si>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</si>
  <si>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</si>
  <si>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</si>
  <si>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</si>
  <si>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</si>
  <si>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</si>
  <si>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</si>
  <si>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</si>
  <si>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</si>
  <si>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</si>
  <si>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</si>
  <si>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</si>
  <si>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</si>
  <si>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</si>
  <si>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</si>
  <si>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</si>
  <si>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</si>
  <si>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</si>
  <si>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</si>
  <si>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</si>
  <si>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</si>
  <si>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</si>
  <si>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</si>
  <si>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</si>
  <si>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</si>
  <si>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</si>
  <si>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</si>
  <si>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</si>
  <si>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</si>
  <si>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</si>
  <si>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</si>
  <si>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</si>
  <si>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</si>
  <si>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</si>
  <si>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</si>
  <si>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</si>
  <si>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</si>
  <si>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</si>
  <si>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</si>
  <si>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</si>
  <si>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</si>
  <si>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</si>
  <si>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</si>
  <si>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</si>
  <si>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</si>
  <si>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</si>
  <si>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</si>
  <si>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</si>
  <si>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</si>
  <si>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</si>
  <si>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</si>
  <si>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</si>
  <si>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</si>
  <si>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</si>
  <si>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</si>
  <si>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</si>
  <si>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</si>
  <si>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</si>
  <si>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</si>
  <si>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</si>
  <si>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</si>
  <si>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</si>
  <si>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</si>
  <si>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</si>
  <si>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</si>
  <si>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</si>
  <si>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</si>
  <si>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</si>
  <si>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</si>
  <si>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</si>
  <si>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</si>
  <si>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</si>
  <si>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</si>
  <si>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</si>
  <si>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</si>
  <si>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</si>
  <si>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</si>
  <si>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</si>
  <si>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</si>
  <si>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</si>
  <si>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</si>
  <si>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</si>
  <si>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</si>
  <si>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</si>
  <si>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</si>
  <si>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</si>
  <si>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</si>
  <si>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</si>
  <si>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</si>
  <si>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</si>
  <si>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</si>
  <si>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</si>
  <si>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</si>
  <si>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</si>
  <si>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</si>
  <si>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</si>
  <si>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</si>
  <si>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</si>
  <si>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</si>
  <si>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</si>
  <si>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</si>
  <si>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</si>
  <si>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</si>
  <si>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</si>
  <si>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</si>
  <si>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</si>
  <si>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</si>
  <si>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</si>
  <si>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</si>
  <si>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</si>
  <si>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</si>
  <si>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</si>
  <si>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</si>
  <si>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</si>
  <si>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</si>
  <si>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</si>
  <si>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</si>
  <si>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</si>
  <si>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</si>
  <si>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</si>
  <si>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</si>
  <si>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</si>
  <si>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</si>
  <si>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</si>
  <si>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</si>
  <si>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</si>
  <si>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</si>
  <si>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</si>
  <si>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</si>
  <si>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</si>
  <si>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</si>
  <si>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</si>
  <si>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</si>
  <si>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</si>
  <si>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</si>
  <si>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</si>
  <si>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</si>
  <si>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</si>
  <si>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</si>
  <si>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</si>
  <si>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</si>
  <si>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</si>
  <si>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</si>
  <si>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</si>
  <si>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</si>
  <si>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</si>
  <si>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</si>
  <si>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</si>
  <si>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</si>
  <si>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</si>
  <si>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</si>
  <si>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</si>
  <si>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</si>
  <si>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</si>
  <si>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</si>
  <si>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</si>
  <si>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</si>
  <si>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</si>
  <si>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</si>
  <si>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</si>
  <si>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</si>
  <si>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</si>
  <si>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</si>
  <si>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</si>
  <si>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</si>
  <si>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</si>
  <si>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</si>
  <si>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</si>
  <si>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</si>
  <si>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</si>
  <si>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</si>
  <si>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</si>
  <si>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</si>
  <si>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</si>
  <si>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</si>
  <si>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</si>
  <si>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</si>
  <si>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</si>
  <si>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</si>
  <si>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</si>
  <si>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</si>
  <si>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</si>
  <si>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</si>
  <si>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</si>
  <si>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</si>
  <si>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</si>
  <si>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</si>
  <si>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</si>
  <si>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</si>
  <si>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</si>
  <si>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</si>
  <si>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</si>
  <si>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</si>
  <si>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</si>
  <si>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</si>
  <si>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</si>
  <si>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</si>
  <si>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</si>
  <si>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</si>
  <si>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</si>
  <si>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</si>
  <si>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</si>
  <si>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</si>
  <si>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</si>
  <si>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</si>
  <si>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</si>
  <si>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</si>
  <si>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</si>
  <si>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</si>
  <si>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</si>
  <si>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</si>
  <si>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</si>
  <si>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</si>
  <si>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</si>
  <si>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</si>
  <si>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</si>
  <si>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</si>
  <si>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</si>
  <si>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</si>
  <si>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</si>
  <si>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</si>
  <si>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</si>
  <si>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</si>
  <si>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</si>
  <si>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</si>
  <si>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</si>
  <si>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</si>
  <si>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</si>
  <si>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</si>
  <si>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</si>
  <si>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</si>
  <si>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</si>
  <si>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</si>
  <si>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</si>
  <si>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</si>
  <si>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</si>
  <si>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</si>
  <si>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</si>
  <si>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</si>
  <si>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</si>
  <si>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</si>
  <si>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</si>
  <si>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</si>
  <si>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</si>
  <si>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</si>
  <si>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</si>
  <si>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</si>
  <si>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</si>
  <si>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</si>
  <si>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</si>
  <si>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</si>
  <si>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</si>
  <si>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</si>
  <si>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</si>
  <si>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</si>
  <si>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</si>
  <si>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</si>
  <si>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</si>
  <si>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</si>
  <si>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</si>
  <si>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</si>
  <si>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</si>
  <si>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</si>
  <si>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</si>
  <si>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</si>
  <si>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</si>
  <si>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</si>
  <si>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</si>
  <si>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</si>
  <si>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</si>
  <si>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</si>
  <si>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</si>
  <si>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</si>
  <si>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</si>
  <si>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</si>
  <si>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</si>
  <si>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</si>
  <si>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</si>
  <si>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</si>
  <si>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</si>
  <si>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</si>
  <si>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</si>
  <si>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</si>
  <si>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</si>
  <si>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</si>
  <si>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</si>
  <si>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</si>
  <si>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</si>
  <si>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</si>
  <si>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</si>
  <si>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</si>
  <si>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</si>
  <si>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</si>
  <si>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</si>
  <si>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</si>
  <si>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</si>
  <si>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</si>
  <si>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</si>
  <si>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</si>
  <si>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</si>
  <si>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</si>
  <si>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</si>
  <si>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</si>
  <si>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</si>
  <si>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</si>
  <si>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</si>
  <si>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</si>
  <si>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</si>
  <si>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</si>
  <si>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</si>
  <si>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</si>
  <si>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</si>
  <si>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</si>
  <si>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</si>
  <si>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</si>
  <si>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</si>
  <si>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</si>
  <si>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</si>
  <si>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</si>
  <si>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</si>
  <si>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</si>
  <si>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</si>
  <si>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</si>
  <si>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</si>
  <si>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</si>
  <si>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</si>
  <si>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</si>
  <si>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</si>
  <si>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</si>
  <si>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</si>
  <si>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</si>
  <si>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</si>
  <si>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</si>
  <si>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</si>
  <si>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</si>
  <si>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</si>
  <si>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</si>
  <si>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</si>
  <si>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</si>
  <si>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</si>
  <si>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</si>
  <si>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</si>
  <si>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</si>
  <si>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</si>
  <si>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</si>
  <si>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</si>
  <si>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</si>
  <si>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</si>
  <si>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</si>
  <si>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</si>
  <si>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</si>
  <si>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</si>
  <si>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</si>
  <si>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</si>
  <si>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</si>
  <si>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</si>
  <si>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</si>
  <si>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</si>
  <si>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</si>
  <si>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</si>
  <si>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</si>
  <si>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</si>
  <si>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</si>
  <si>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</si>
  <si>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</si>
  <si>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</si>
  <si>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</si>
  <si>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</si>
  <si>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</si>
  <si>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</si>
  <si>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</si>
  <si>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</si>
  <si>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</si>
  <si>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</si>
  <si>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</si>
  <si>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</si>
  <si>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</si>
  <si>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</si>
  <si>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</si>
  <si>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</si>
  <si>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</si>
  <si>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</si>
  <si>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</si>
  <si>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</si>
  <si>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</si>
  <si>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</si>
  <si>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</si>
  <si>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</si>
  <si>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</si>
  <si>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</si>
  <si>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</si>
  <si>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</si>
  <si>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</si>
  <si>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</si>
  <si>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</si>
  <si>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</si>
  <si>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</si>
  <si>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</si>
  <si>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</si>
  <si>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</si>
  <si>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</si>
  <si>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</si>
  <si>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</si>
  <si>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</si>
  <si>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</si>
  <si>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</si>
  <si>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</si>
  <si>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</si>
  <si>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</si>
  <si>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</si>
  <si>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</si>
  <si>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</si>
  <si>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</si>
  <si>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</si>
  <si>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</si>
  <si>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</si>
  <si>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</si>
  <si>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</si>
  <si>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</si>
  <si>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</si>
  <si>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</si>
  <si>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</si>
  <si>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</si>
  <si>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</si>
  <si>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</si>
  <si>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</si>
  <si>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</si>
  <si>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</si>
  <si>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</si>
  <si>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</si>
  <si>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</si>
  <si>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</si>
  <si>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</si>
  <si>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</si>
  <si>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</si>
  <si>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</si>
  <si>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</si>
  <si>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</si>
  <si>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</si>
  <si>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</si>
  <si>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</si>
  <si>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</si>
  <si>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</si>
  <si>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</si>
  <si>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</si>
  <si>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</si>
  <si>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</si>
  <si>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</si>
  <si>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</si>
  <si>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</si>
  <si>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</si>
  <si>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</si>
  <si>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</si>
  <si>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</si>
  <si>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</si>
  <si>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</si>
  <si>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</si>
  <si>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</si>
  <si>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</si>
  <si>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</si>
  <si>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</si>
  <si>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</si>
  <si>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</si>
  <si>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</si>
  <si>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</si>
  <si>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</si>
  <si>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</si>
  <si>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</si>
  <si>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</si>
  <si>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</si>
  <si>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</si>
  <si>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</si>
  <si>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</si>
  <si>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</si>
  <si>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</si>
  <si>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</si>
  <si>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</si>
  <si>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</si>
  <si>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</si>
  <si>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</si>
  <si>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</si>
  <si>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</si>
  <si>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</si>
  <si>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</si>
  <si>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</si>
  <si>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</si>
  <si>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</si>
  <si>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</si>
  <si>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</si>
  <si>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</si>
  <si>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</si>
  <si>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</si>
  <si>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</si>
  <si>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</si>
  <si>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</si>
  <si>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</si>
  <si>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</si>
  <si>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</si>
  <si>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</si>
  <si>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</si>
  <si>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</si>
  <si>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</si>
  <si>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</si>
  <si>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</si>
  <si>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</si>
  <si>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</si>
  <si>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</si>
  <si>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</si>
  <si>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</si>
  <si>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</si>
  <si>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</si>
  <si>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</si>
  <si>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</si>
  <si>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</si>
  <si>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</si>
  <si>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</si>
  <si>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</si>
  <si>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</si>
  <si>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</si>
  <si>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</si>
  <si>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</si>
  <si>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</si>
  <si>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</si>
  <si>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</si>
  <si>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</si>
  <si>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</si>
  <si>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</si>
  <si>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</si>
  <si>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</si>
  <si>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</si>
  <si>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</si>
  <si>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</si>
  <si>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</si>
  <si>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</si>
  <si>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</si>
  <si>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</si>
  <si>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</si>
  <si>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</si>
  <si>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</si>
  <si>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</si>
  <si>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</si>
  <si>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</si>
  <si>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</si>
  <si>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</si>
  <si>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</si>
  <si>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</si>
  <si>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</si>
  <si>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</si>
  <si>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</si>
  <si>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</si>
  <si>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</si>
  <si>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</si>
  <si>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</si>
  <si>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</si>
  <si>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</si>
  <si>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</si>
  <si>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</si>
  <si>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</si>
  <si>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</si>
  <si>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</si>
  <si>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</si>
  <si>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</si>
  <si>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</si>
  <si>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</si>
  <si>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</si>
  <si>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</si>
  <si>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</si>
  <si>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</si>
  <si>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</si>
  <si>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</si>
  <si>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</si>
  <si>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</si>
  <si>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</si>
  <si>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</si>
  <si>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</si>
  <si>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</si>
  <si>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</si>
  <si>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</si>
  <si>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</si>
  <si>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</si>
  <si>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</si>
  <si>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</si>
  <si>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</si>
  <si>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</si>
  <si>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</si>
  <si>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</si>
  <si>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</si>
  <si>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</si>
  <si>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</si>
  <si>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</si>
  <si>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</si>
  <si>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</si>
  <si>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</si>
  <si>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</si>
  <si>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</si>
  <si>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</si>
  <si>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</si>
  <si>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</si>
  <si>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</si>
  <si>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</si>
  <si>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</si>
  <si>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</si>
  <si>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</si>
  <si>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</si>
  <si>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</si>
  <si>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</si>
  <si>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</si>
  <si>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</si>
  <si>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</si>
  <si>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</si>
  <si>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</si>
  <si>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</si>
  <si>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</si>
  <si>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</si>
  <si>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</si>
  <si>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</si>
  <si>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</si>
  <si>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</si>
  <si>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</si>
  <si>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</si>
  <si>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</si>
  <si>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</si>
  <si>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</si>
  <si>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</si>
  <si>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</si>
  <si>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</si>
  <si>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</si>
  <si>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</si>
  <si>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</si>
  <si>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</si>
  <si>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</si>
  <si>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</si>
  <si>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</si>
  <si>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</si>
  <si>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</si>
  <si>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</si>
  <si>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</si>
  <si>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</si>
  <si>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</si>
  <si>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</si>
  <si>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</si>
  <si>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</si>
  <si>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</si>
  <si>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</si>
  <si>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</si>
  <si>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</si>
  <si>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</si>
  <si>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</si>
  <si>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</si>
  <si>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</si>
  <si>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</si>
  <si>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</si>
  <si>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</si>
  <si>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</si>
  <si>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</si>
  <si>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</si>
  <si>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</si>
  <si>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</si>
  <si>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</si>
  <si>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</si>
  <si>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</si>
  <si>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</si>
  <si>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</si>
  <si>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</si>
  <si>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</si>
  <si>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</si>
  <si>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</si>
  <si>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</si>
  <si>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</si>
  <si>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</si>
  <si>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</si>
  <si>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</si>
  <si>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</si>
  <si>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</si>
  <si>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</si>
  <si>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</si>
  <si>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</si>
  <si>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</si>
  <si>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</si>
  <si>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</si>
  <si>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</si>
  <si>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</si>
  <si>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</si>
  <si>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</si>
  <si>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</si>
  <si>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</si>
  <si>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</si>
  <si>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</si>
  <si>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</si>
  <si>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</si>
  <si>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</si>
  <si>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</si>
  <si>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</si>
  <si>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</si>
  <si>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</si>
  <si>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</si>
  <si>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</si>
  <si>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</si>
  <si>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</si>
  <si>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</si>
  <si>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</si>
  <si>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</si>
  <si>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</si>
  <si>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</si>
  <si>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</si>
  <si>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</si>
  <si>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</si>
  <si>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</si>
  <si>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</si>
  <si>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</si>
  <si>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</si>
  <si>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</si>
  <si>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</si>
  <si>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</si>
  <si>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</si>
  <si>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</si>
  <si>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</si>
  <si>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</si>
  <si>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</si>
  <si>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</si>
  <si>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</si>
  <si>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</si>
  <si>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</si>
  <si>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</si>
  <si>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</si>
  <si>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</si>
  <si>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</si>
  <si>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</si>
  <si>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</si>
  <si>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</si>
  <si>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</si>
  <si>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</si>
  <si>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</si>
  <si>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</si>
  <si>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</si>
  <si>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</si>
  <si>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</si>
  <si>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</si>
  <si>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</si>
  <si>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</si>
  <si>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</si>
  <si>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</si>
  <si>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</si>
  <si>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</si>
  <si>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</si>
  <si>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</si>
  <si>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</si>
  <si>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</si>
  <si>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</si>
  <si>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</si>
  <si>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</si>
  <si>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</si>
  <si>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</si>
  <si>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</si>
  <si>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</si>
  <si>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</si>
  <si>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</si>
  <si>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</si>
  <si>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</si>
  <si>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</si>
  <si>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</si>
  <si>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</si>
  <si>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</si>
  <si>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</si>
  <si>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</si>
  <si>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</si>
  <si>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</si>
  <si>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</si>
  <si>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</si>
  <si>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</si>
  <si>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</si>
  <si>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</si>
  <si>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</si>
  <si>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</si>
  <si>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</si>
  <si>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</si>
  <si>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</si>
  <si>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</si>
  <si>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</si>
  <si>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</si>
  <si>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</si>
  <si>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</si>
  <si>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</si>
  <si>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</si>
  <si>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</si>
  <si>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</si>
  <si>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</si>
  <si>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</si>
  <si>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</si>
  <si>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</si>
  <si>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</si>
  <si>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</si>
  <si>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</si>
  <si>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</si>
  <si>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</si>
  <si>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</si>
  <si>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</si>
  <si>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</si>
  <si>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</si>
  <si>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</si>
  <si>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</si>
  <si>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</si>
  <si>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</si>
  <si>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</si>
  <si>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</si>
  <si>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</si>
  <si>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</si>
  <si>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</si>
  <si>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</si>
  <si>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</si>
  <si>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</si>
  <si>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</si>
  <si>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</si>
  <si>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</si>
  <si>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</si>
  <si>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</si>
  <si>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</si>
  <si>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</si>
  <si>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</si>
  <si>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</si>
  <si>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</si>
  <si>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</si>
  <si>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</si>
  <si>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</si>
  <si>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</si>
  <si>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</si>
  <si>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</si>
  <si>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</si>
  <si>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</si>
  <si>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</si>
  <si>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</si>
  <si>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</si>
  <si>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</si>
  <si>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</si>
  <si>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</si>
  <si>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</si>
  <si>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</si>
  <si>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</si>
  <si>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</si>
  <si>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</si>
  <si>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</si>
  <si>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</si>
  <si>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</si>
  <si>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</si>
  <si>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</si>
  <si>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</si>
  <si>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</si>
  <si>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</si>
  <si>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</si>
  <si>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</si>
  <si>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</si>
  <si>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</si>
  <si>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</si>
  <si>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</si>
  <si>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</si>
  <si>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</si>
  <si>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</si>
  <si>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</si>
  <si>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</si>
  <si>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</si>
  <si>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</si>
  <si>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</si>
  <si>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</si>
  <si>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</si>
  <si>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</si>
  <si>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</si>
  <si>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</si>
  <si>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</si>
  <si>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</si>
  <si>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</si>
  <si>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</si>
  <si>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</si>
  <si>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</si>
  <si>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</si>
  <si>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</si>
  <si>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</si>
  <si>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</si>
  <si>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</si>
  <si>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</si>
  <si>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</si>
  <si>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</si>
  <si>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</si>
  <si>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</si>
  <si>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</si>
  <si>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</si>
  <si>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</si>
  <si>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</si>
  <si>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</si>
  <si>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</si>
  <si>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</si>
  <si>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</si>
  <si>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</si>
  <si>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</si>
  <si>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</si>
  <si>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</si>
  <si>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</si>
  <si>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</si>
  <si>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</si>
  <si>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</si>
  <si>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</si>
  <si>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</si>
  <si>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</si>
  <si>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</si>
  <si>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</si>
  <si>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</si>
  <si>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</si>
  <si>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</si>
  <si>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</si>
  <si>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</si>
  <si>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</si>
  <si>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</si>
  <si>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</si>
  <si>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</si>
  <si>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</si>
  <si>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</si>
  <si>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</si>
  <si>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</si>
  <si>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</si>
  <si>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</si>
  <si>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</si>
  <si>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</si>
  <si>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</si>
  <si>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</si>
  <si>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</si>
  <si>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</si>
  <si>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</si>
  <si>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</si>
  <si>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</si>
  <si>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</si>
  <si>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</si>
  <si>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</si>
  <si>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</si>
  <si>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</si>
  <si>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</si>
  <si>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</si>
  <si>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</si>
  <si>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</si>
  <si>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</si>
  <si>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</si>
  <si>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</si>
  <si>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</si>
  <si>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</si>
  <si>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</si>
  <si>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</si>
  <si>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</si>
  <si>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</si>
  <si>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</si>
  <si>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</si>
  <si>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</si>
  <si>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</si>
  <si>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</si>
  <si>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</si>
  <si>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</si>
  <si>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</si>
  <si>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</si>
  <si>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</si>
  <si>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</si>
  <si>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</si>
  <si>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</si>
  <si>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</si>
  <si>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</si>
  <si>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</si>
  <si>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</si>
  <si>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</si>
  <si>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</si>
  <si>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</si>
  <si>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</si>
  <si>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</si>
  <si>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</si>
  <si>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</si>
  <si>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</si>
  <si>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</si>
  <si>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</si>
  <si>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</si>
  <si>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</si>
  <si>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</si>
  <si>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</si>
  <si>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</si>
  <si>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</si>
  <si>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</si>
  <si>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</si>
  <si>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</si>
  <si>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</si>
  <si>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</si>
  <si>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</si>
  <si>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</si>
  <si>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</si>
  <si>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</si>
  <si>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</si>
  <si>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</si>
  <si>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</si>
  <si>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</si>
  <si>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</si>
  <si>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</si>
  <si>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</si>
  <si>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</si>
  <si>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</si>
  <si>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</si>
  <si>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</si>
  <si>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</si>
  <si>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</si>
  <si>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</si>
  <si>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</si>
  <si>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</si>
  <si>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</si>
  <si>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</si>
  <si>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</si>
  <si>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</si>
  <si>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</si>
  <si>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</si>
  <si>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</si>
  <si>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</si>
  <si>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</si>
  <si>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</si>
  <si>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</si>
  <si>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</si>
  <si>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</si>
  <si>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</si>
  <si>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</si>
  <si>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</si>
  <si>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</si>
  <si>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</si>
  <si>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</si>
  <si>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</si>
  <si>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</si>
  <si>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</si>
  <si>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</si>
  <si>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</si>
  <si>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</si>
  <si>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</si>
  <si>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</si>
  <si>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</si>
  <si>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</si>
  <si>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</si>
  <si>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</si>
  <si>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</si>
  <si>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</si>
  <si>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</si>
  <si>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</si>
  <si>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</si>
  <si>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</si>
  <si>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</si>
  <si>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</si>
  <si>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</si>
  <si>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</si>
  <si>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</si>
  <si>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</si>
  <si>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</si>
  <si>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</si>
  <si>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</si>
  <si>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</si>
  <si>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</si>
  <si>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</si>
  <si>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</si>
  <si>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</si>
  <si>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</si>
  <si>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</si>
  <si>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</si>
  <si>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</si>
  <si>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</si>
  <si>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</si>
  <si>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</si>
  <si>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</si>
  <si>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</si>
  <si>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</si>
  <si>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</si>
  <si>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</si>
  <si>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</si>
  <si>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</si>
  <si>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</si>
  <si>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</si>
  <si>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</si>
  <si>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</si>
  <si>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</si>
  <si>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</si>
  <si>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</si>
  <si>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</si>
  <si>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</si>
  <si>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</si>
  <si>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</si>
  <si>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</si>
  <si>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</si>
  <si>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</si>
  <si>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</si>
  <si>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</si>
  <si>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</si>
  <si>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</si>
  <si>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</si>
  <si>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</si>
  <si>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</si>
  <si>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</si>
  <si>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</si>
  <si>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</si>
  <si>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</si>
  <si>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</si>
  <si>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</si>
  <si>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</si>
  <si>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</si>
  <si>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</si>
  <si>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</si>
  <si>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</si>
  <si>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</si>
  <si>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</si>
  <si>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</si>
  <si>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</si>
  <si>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</si>
  <si>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</si>
  <si>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</si>
  <si>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</si>
  <si>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</si>
  <si>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</si>
  <si>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</si>
  <si>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</si>
  <si>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</si>
  <si>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</si>
  <si>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</si>
  <si>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</si>
  <si>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</si>
  <si>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</si>
  <si>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</si>
  <si>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</si>
  <si>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</si>
  <si>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</si>
  <si>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</si>
  <si>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</si>
  <si>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</si>
  <si>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</si>
  <si>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</si>
  <si>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</si>
  <si>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</si>
  <si>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</si>
  <si>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</si>
  <si>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</si>
  <si>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</si>
  <si>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</si>
  <si>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</si>
  <si>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</si>
  <si>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</si>
  <si>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</si>
  <si>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</si>
  <si>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</si>
  <si>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</si>
  <si>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</si>
  <si>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</si>
  <si>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</si>
  <si>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</si>
  <si>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</si>
  <si>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</si>
  <si>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</si>
  <si>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</si>
  <si>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</si>
  <si>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</si>
  <si>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</si>
  <si>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</si>
  <si>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</si>
  <si>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</si>
  <si>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</si>
  <si>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</si>
  <si>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</si>
  <si>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</si>
  <si>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</si>
  <si>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</si>
  <si>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</si>
  <si>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</si>
  <si>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</si>
  <si>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</si>
  <si>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</si>
  <si>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</si>
  <si>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</si>
  <si>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</si>
  <si>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</si>
  <si>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</si>
  <si>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</si>
  <si>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</si>
  <si>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</si>
  <si>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</si>
  <si>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</si>
  <si>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</si>
  <si>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</si>
  <si>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</si>
  <si>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</si>
  <si>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</si>
  <si>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</si>
  <si>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</si>
  <si>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</si>
  <si>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</si>
  <si>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</si>
  <si>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</si>
  <si>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</si>
  <si>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</si>
  <si>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</si>
  <si>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</si>
  <si>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</si>
  <si>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</si>
  <si>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</si>
  <si>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</si>
  <si>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</si>
  <si>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</si>
  <si>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</si>
  <si>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</si>
  <si>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</si>
  <si>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</si>
  <si>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</si>
  <si>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</si>
  <si>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</si>
  <si>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</si>
  <si>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</si>
  <si>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</si>
  <si>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</si>
  <si>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</si>
  <si>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</si>
  <si>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</si>
  <si>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</si>
  <si>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</si>
  <si>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</si>
  <si>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</si>
  <si>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</si>
  <si>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</si>
  <si>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</si>
  <si>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</si>
  <si>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</si>
  <si>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</si>
  <si>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</si>
  <si>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</si>
  <si>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</si>
  <si>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</si>
  <si>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</si>
  <si>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</si>
  <si>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</si>
  <si>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</si>
  <si>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</si>
  <si>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</si>
  <si>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</si>
  <si>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</si>
  <si>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</si>
  <si>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</si>
  <si>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</si>
  <si>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</si>
  <si>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</si>
  <si>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</si>
  <si>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</si>
  <si>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</si>
  <si>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</si>
  <si>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</si>
  <si>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</si>
  <si>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</si>
  <si>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</si>
  <si>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</si>
  <si>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</si>
  <si>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</si>
  <si>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</si>
  <si>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</si>
  <si>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</si>
  <si>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</si>
  <si>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</si>
  <si>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</si>
  <si>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</si>
  <si>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</si>
  <si>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</si>
  <si>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</si>
  <si>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</si>
  <si>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</si>
  <si>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</si>
  <si>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</si>
  <si>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</si>
  <si>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</si>
  <si>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</si>
  <si>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</si>
  <si>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</si>
  <si>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</si>
  <si>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</si>
  <si>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</si>
  <si>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</si>
  <si>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</si>
  <si>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</si>
  <si>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</si>
  <si>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</si>
  <si>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</si>
  <si>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</si>
  <si>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</si>
  <si>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</si>
  <si>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</si>
  <si>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</si>
  <si>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</si>
  <si>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</si>
  <si>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</si>
  <si>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</si>
  <si>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</si>
  <si>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</si>
  <si>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</si>
  <si>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</si>
  <si>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</si>
  <si>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</si>
  <si>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</si>
  <si>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</si>
  <si>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</si>
  <si>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</si>
  <si>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</si>
  <si>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</si>
  <si>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</si>
  <si>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</si>
  <si>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</si>
  <si>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</si>
  <si>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</si>
  <si>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</si>
  <si>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</si>
  <si>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</si>
  <si>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</si>
  <si>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</si>
  <si>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</si>
  <si>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</si>
  <si>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</si>
  <si>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</si>
  <si>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</si>
  <si>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</si>
  <si>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</si>
  <si>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</si>
  <si>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</si>
  <si>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</si>
  <si>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</si>
  <si>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</si>
  <si>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</si>
  <si>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</si>
  <si>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</si>
  <si>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</si>
  <si>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</si>
  <si>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</si>
  <si>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</si>
  <si>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</si>
  <si>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</si>
  <si>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</si>
  <si>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</si>
  <si>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</si>
  <si>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</si>
  <si>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</si>
  <si>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</si>
  <si>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</si>
  <si>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</si>
  <si>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</si>
  <si>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</si>
  <si>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</si>
  <si>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</si>
  <si>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</si>
  <si>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</si>
  <si>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</si>
  <si>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</si>
  <si>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</si>
  <si>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</si>
  <si>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</si>
  <si>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</si>
  <si>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</si>
  <si>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</si>
  <si>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</si>
  <si>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</si>
  <si>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</si>
  <si>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</si>
  <si>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</si>
  <si>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</si>
  <si>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</si>
  <si>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</si>
  <si>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</si>
  <si>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</si>
  <si>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</si>
  <si>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</si>
  <si>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</si>
  <si>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</si>
  <si>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</si>
  <si>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</si>
  <si>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</si>
  <si>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</si>
  <si>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</si>
  <si>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</si>
  <si>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</si>
  <si>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</si>
  <si>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</si>
  <si>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</si>
  <si>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</si>
  <si>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</si>
  <si>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</si>
  <si>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</si>
  <si>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</si>
  <si>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</si>
  <si>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</si>
  <si>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</si>
  <si>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</si>
  <si>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</si>
  <si>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</si>
  <si>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</si>
  <si>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</si>
  <si>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</si>
  <si>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</si>
  <si>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</si>
  <si>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</si>
  <si>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</si>
  <si>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</si>
  <si>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</si>
  <si>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</si>
  <si>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</si>
  <si>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</si>
  <si>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</si>
  <si>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</si>
  <si>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</si>
  <si>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</si>
  <si>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</si>
  <si>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</si>
  <si>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</si>
  <si>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</si>
  <si>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</si>
  <si>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</si>
  <si>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</si>
  <si>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</si>
  <si>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</si>
  <si>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</si>
  <si>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</si>
  <si>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</si>
  <si>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</si>
  <si>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</si>
  <si>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</si>
  <si>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</si>
  <si>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</si>
  <si>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</si>
  <si>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</si>
  <si>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</si>
  <si>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</si>
  <si>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</si>
  <si>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</si>
  <si>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</si>
  <si>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</si>
  <si>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</si>
  <si>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</si>
  <si>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</si>
  <si>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</si>
  <si>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</si>
  <si>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</si>
  <si>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</si>
  <si>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</si>
  <si>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</si>
  <si>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</si>
  <si>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</si>
  <si>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</si>
  <si>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</si>
  <si>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</si>
  <si>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</si>
  <si>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</si>
  <si>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</si>
  <si>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</si>
  <si>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</si>
  <si>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</si>
  <si>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</si>
  <si>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</si>
  <si>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</si>
  <si>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</si>
  <si>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</si>
  <si>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</si>
  <si>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</si>
  <si>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</si>
  <si>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</si>
  <si>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</si>
  <si>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</si>
  <si>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</si>
  <si>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</si>
  <si>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</si>
  <si>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</si>
  <si>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</si>
  <si>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</si>
  <si>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</si>
  <si>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</si>
  <si>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</si>
  <si>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</si>
  <si>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</si>
  <si>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</si>
  <si>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</si>
  <si>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</si>
  <si>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</si>
  <si>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</si>
  <si>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</si>
  <si>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</si>
  <si>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</si>
  <si>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</si>
  <si>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</si>
  <si>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</si>
  <si>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</si>
  <si>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</si>
  <si>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</si>
  <si>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</si>
  <si>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</si>
  <si>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</si>
  <si>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</si>
  <si>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</si>
  <si>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</si>
  <si>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</si>
  <si>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</si>
  <si>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</si>
  <si>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</si>
  <si>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</si>
  <si>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</si>
  <si>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</si>
  <si>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</si>
  <si>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</si>
  <si>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</si>
  <si>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</si>
  <si>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</si>
  <si>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</si>
  <si>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</si>
  <si>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</si>
  <si>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</si>
  <si>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</si>
  <si>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</si>
  <si>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</si>
  <si>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</si>
  <si>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</si>
  <si>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</si>
  <si>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</si>
  <si>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</si>
  <si>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</si>
  <si>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</si>
  <si>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</si>
  <si>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</si>
  <si>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</si>
  <si>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</si>
  <si>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</si>
  <si>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</si>
  <si>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</si>
  <si>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</si>
  <si>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</si>
  <si>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</si>
  <si>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</si>
  <si>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</si>
  <si>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</si>
  <si>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</si>
  <si>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</si>
  <si>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</si>
  <si>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</si>
  <si>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</si>
  <si>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</si>
  <si>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</si>
  <si>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</si>
  <si>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</si>
  <si>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</si>
  <si>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</si>
  <si>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</si>
  <si>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</si>
  <si>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</si>
  <si>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</si>
  <si>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</si>
  <si>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</si>
  <si>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</si>
  <si>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</si>
  <si>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</si>
  <si>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</si>
  <si>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</si>
  <si>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</si>
  <si>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</si>
  <si>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</si>
  <si>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</si>
  <si>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</si>
  <si>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</si>
  <si>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</si>
  <si>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</si>
  <si>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</si>
  <si>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</si>
  <si>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</si>
  <si>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</si>
  <si>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</si>
  <si>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</si>
  <si>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</si>
  <si>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</si>
  <si>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</si>
  <si>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</si>
  <si>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</si>
  <si>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</si>
  <si>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</si>
  <si>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</si>
  <si>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</si>
  <si>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</si>
  <si>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</si>
  <si>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</si>
  <si>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</si>
  <si>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</si>
  <si>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</si>
  <si>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</si>
  <si>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</si>
  <si>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</si>
  <si>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</si>
  <si>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</si>
  <si>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</si>
  <si>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</si>
  <si>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</si>
  <si>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</si>
  <si>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</si>
  <si>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</si>
  <si>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</si>
  <si>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</si>
  <si>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</si>
  <si>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</si>
  <si>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</si>
  <si>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</si>
  <si>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</si>
  <si>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</si>
  <si>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</si>
  <si>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</si>
  <si>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</si>
  <si>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</si>
  <si>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</si>
  <si>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</si>
  <si>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</si>
  <si>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</si>
  <si>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</si>
  <si>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</si>
  <si>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</si>
  <si>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</si>
  <si>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</si>
  <si>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</si>
  <si>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</si>
  <si>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</si>
  <si>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</si>
  <si>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</si>
  <si>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</si>
  <si>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</si>
  <si>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</si>
  <si>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</si>
  <si>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</si>
  <si>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</si>
  <si>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</si>
  <si>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</si>
  <si>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</si>
  <si>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</si>
  <si>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</si>
  <si>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</si>
  <si>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</si>
  <si>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</si>
  <si>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</si>
  <si>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</si>
  <si>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</si>
  <si>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</si>
  <si>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</si>
  <si>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</si>
  <si>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</si>
  <si>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</si>
  <si>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</si>
  <si>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</si>
  <si>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</si>
  <si>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</si>
  <si>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</si>
  <si>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</si>
  <si>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</si>
  <si>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</si>
  <si>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</si>
  <si>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</si>
  <si>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</si>
  <si>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</si>
  <si>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</si>
  <si>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</si>
  <si>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</si>
  <si>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</si>
  <si>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</si>
  <si>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</si>
  <si>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</si>
  <si>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</si>
  <si>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</si>
  <si>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</si>
  <si>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</si>
  <si>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</si>
  <si>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</si>
  <si>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</si>
  <si>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</si>
  <si>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</si>
  <si>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</si>
  <si>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</si>
  <si>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</si>
  <si>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</si>
  <si>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</si>
  <si>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</si>
  <si>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</si>
  <si>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</si>
  <si>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</si>
  <si>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</si>
  <si>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</si>
  <si>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</si>
  <si>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</si>
  <si>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</si>
  <si>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</si>
  <si>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</si>
  <si>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</si>
  <si>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</si>
  <si>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</si>
  <si>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</si>
  <si>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</si>
  <si>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</si>
  <si>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</si>
  <si>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</si>
  <si>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</si>
  <si>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</si>
  <si>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</si>
  <si>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</si>
  <si>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</si>
  <si>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</si>
  <si>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</si>
  <si>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</si>
  <si>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</si>
  <si>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</si>
  <si>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</si>
  <si>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</si>
  <si>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</si>
  <si>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</si>
  <si>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</si>
  <si>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</si>
  <si>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</si>
  <si>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</si>
  <si>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</si>
  <si>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</si>
  <si>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</si>
  <si>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</si>
  <si>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</si>
  <si>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</si>
  <si>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</si>
  <si>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</si>
  <si>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</si>
  <si>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</si>
  <si>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</si>
  <si>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</si>
  <si>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</si>
  <si>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</si>
  <si>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</si>
  <si>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</si>
  <si>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</si>
  <si>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</si>
  <si>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</si>
  <si>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</si>
  <si>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</si>
  <si>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</si>
  <si>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</si>
  <si>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</si>
  <si>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</si>
  <si>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</si>
  <si>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</si>
  <si>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</si>
  <si>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</si>
  <si>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</si>
  <si>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</si>
  <si>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</si>
  <si>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</si>
  <si>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</si>
  <si>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</si>
  <si>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</si>
  <si>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</si>
  <si>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</si>
  <si>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</si>
  <si>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</si>
  <si>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</si>
  <si>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</si>
  <si>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</si>
  <si>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</si>
  <si>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</si>
  <si>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</si>
  <si>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</si>
  <si>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</si>
  <si>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</si>
  <si>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</si>
  <si>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</si>
  <si>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</si>
  <si>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</si>
  <si>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</si>
  <si>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</si>
  <si>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</si>
  <si>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</si>
  <si>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</si>
  <si>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</si>
  <si>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</si>
  <si>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</si>
  <si>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</si>
  <si>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</si>
  <si>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</si>
  <si>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</si>
  <si>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</si>
  <si>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</si>
  <si>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</si>
  <si>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</si>
  <si>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</si>
  <si>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</si>
  <si>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</si>
  <si>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</si>
  <si>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</si>
  <si>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</si>
  <si>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</si>
  <si>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</si>
  <si>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</si>
  <si>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</si>
  <si>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</si>
  <si>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</si>
  <si>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</si>
  <si>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</si>
  <si>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</si>
  <si>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</si>
  <si>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</si>
  <si>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</si>
  <si>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</si>
  <si>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</si>
  <si>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</si>
  <si>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</si>
  <si>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</si>
  <si>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</si>
  <si>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</si>
  <si>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</si>
  <si>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</si>
  <si>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</si>
  <si>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</si>
  <si>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</si>
  <si>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</si>
  <si>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</si>
  <si>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</si>
  <si>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</si>
  <si>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</si>
  <si>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</si>
  <si>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</si>
  <si>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</si>
  <si>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</si>
  <si>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</si>
  <si>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</si>
  <si>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</si>
  <si>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</si>
  <si>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</si>
  <si>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</si>
  <si>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</si>
  <si>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</si>
  <si>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</si>
  <si>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</si>
  <si>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</si>
  <si>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</si>
  <si>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</si>
  <si>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</si>
  <si>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</si>
  <si>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</si>
  <si>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</si>
  <si>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</si>
  <si>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</si>
  <si>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</si>
  <si>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</si>
  <si>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</si>
  <si>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</si>
  <si>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</si>
  <si>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</si>
  <si>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</si>
  <si>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</si>
  <si>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</si>
  <si>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</si>
  <si>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</si>
  <si>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</si>
  <si>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</si>
  <si>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</si>
  <si>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</si>
  <si>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</si>
  <si>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</si>
  <si>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</si>
  <si>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</si>
  <si>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</si>
  <si>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</si>
  <si>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</si>
  <si>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</si>
  <si>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</si>
  <si>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</si>
  <si>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</si>
  <si>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</si>
  <si>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</si>
  <si>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</si>
  <si>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</si>
  <si>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</si>
  <si>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</si>
  <si>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</si>
  <si>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</si>
  <si>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</si>
  <si>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</si>
  <si>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</si>
  <si>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</si>
  <si>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</si>
  <si>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</si>
  <si>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</si>
  <si>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</si>
  <si>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</si>
  <si>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</si>
  <si>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</si>
  <si>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</si>
  <si>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</si>
  <si>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</si>
  <si>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</si>
  <si>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</si>
  <si>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</si>
  <si>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</si>
  <si>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</si>
  <si>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</si>
  <si>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</si>
  <si>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</si>
  <si>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</si>
  <si>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</si>
  <si>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</si>
  <si>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</si>
  <si>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</si>
  <si>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</si>
  <si>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</si>
  <si>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</si>
  <si>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</si>
  <si>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</si>
  <si>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</si>
  <si>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</si>
  <si>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</si>
  <si>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</si>
  <si>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</si>
  <si>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</si>
  <si>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</si>
  <si>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</si>
  <si>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</si>
  <si>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</si>
  <si>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</si>
  <si>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</si>
  <si>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</si>
  <si>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</si>
  <si>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</si>
  <si>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</si>
  <si>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</si>
  <si>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</si>
  <si>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</si>
  <si>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</si>
  <si>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</si>
  <si>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</si>
  <si>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</si>
  <si>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</si>
  <si>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</si>
  <si>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</si>
  <si>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</si>
  <si>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</si>
  <si>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</si>
  <si>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</si>
  <si>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</si>
  <si>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</si>
  <si>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</si>
  <si>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</si>
  <si>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</si>
  <si>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</si>
  <si>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</si>
  <si>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</si>
  <si>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</si>
  <si>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</si>
  <si>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</si>
  <si>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</si>
  <si>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</si>
  <si>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</si>
  <si>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</si>
  <si>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</si>
  <si>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</si>
  <si>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</si>
  <si>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</si>
  <si>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</si>
  <si>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</si>
  <si>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</si>
  <si>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</si>
  <si>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</si>
  <si>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</si>
  <si>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</si>
  <si>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</si>
  <si>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</si>
  <si>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</si>
  <si>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</si>
  <si>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</si>
  <si>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</si>
  <si>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</si>
  <si>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</si>
  <si>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</si>
  <si>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</si>
  <si>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</si>
  <si>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</si>
  <si>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</si>
  <si>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</si>
  <si>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</si>
  <si>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</si>
  <si>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</si>
  <si>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</si>
  <si>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</si>
  <si>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</si>
  <si>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</si>
  <si>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</si>
  <si>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</si>
  <si>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</si>
  <si>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</si>
  <si>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</si>
  <si>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</si>
  <si>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</si>
  <si>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</si>
  <si>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</si>
  <si>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</si>
  <si>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</si>
  <si>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</si>
  <si>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</si>
  <si>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</si>
  <si>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</si>
  <si>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</si>
  <si>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</si>
  <si>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</si>
  <si>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</si>
  <si>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</si>
  <si>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</si>
  <si>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</si>
  <si>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</si>
  <si>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</si>
  <si>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</si>
  <si>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</si>
  <si>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</si>
  <si>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</si>
  <si>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</si>
  <si>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</si>
  <si>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</si>
  <si>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</si>
  <si>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</si>
  <si>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</si>
  <si>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</si>
  <si>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</si>
  <si>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</si>
  <si>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</si>
  <si>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</si>
  <si>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</si>
  <si>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</si>
  <si>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</si>
  <si>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</si>
  <si>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</si>
  <si>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</si>
  <si>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</si>
  <si>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</si>
  <si>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</si>
  <si>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</si>
  <si>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</si>
  <si>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</si>
  <si>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</si>
  <si>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</si>
  <si>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</si>
  <si>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</si>
  <si>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</si>
  <si>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</si>
  <si>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</si>
  <si>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</si>
  <si>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</si>
  <si>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</si>
  <si>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</si>
  <si>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</si>
  <si>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</si>
  <si>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</si>
  <si>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</si>
  <si>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</si>
  <si>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</si>
  <si>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</si>
  <si>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</si>
  <si>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</si>
  <si>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</si>
  <si>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</si>
  <si>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</si>
  <si>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</si>
  <si>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</si>
  <si>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</si>
  <si>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</si>
  <si>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</si>
  <si>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</si>
  <si>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</si>
  <si>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</si>
  <si>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</si>
  <si>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</si>
  <si>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</si>
  <si>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</si>
  <si>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</si>
  <si>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</si>
  <si>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</si>
  <si>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</si>
  <si>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</si>
  <si>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</si>
  <si>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</si>
  <si>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</si>
  <si>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</si>
  <si>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</si>
  <si>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</si>
  <si>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</si>
  <si>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</si>
  <si>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</si>
  <si>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</si>
  <si>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</si>
  <si>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</si>
  <si>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</si>
  <si>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</si>
  <si>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</si>
  <si>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</si>
  <si>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</si>
  <si>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</si>
  <si>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</si>
  <si>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</si>
  <si>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</si>
  <si>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</si>
  <si>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</si>
  <si>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</si>
  <si>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</si>
  <si>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</si>
  <si>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</si>
  <si>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</si>
  <si>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</si>
  <si>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</si>
  <si>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</si>
  <si>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</si>
  <si>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</si>
  <si>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</si>
  <si>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</si>
  <si>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</si>
  <si>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</si>
  <si>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</si>
  <si>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</si>
  <si>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</si>
  <si>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</si>
  <si>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</si>
  <si>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</si>
  <si>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</si>
  <si>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</si>
  <si>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</si>
  <si>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</si>
  <si>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</si>
  <si>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</si>
  <si>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</si>
  <si>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</si>
  <si>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</si>
  <si>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</si>
  <si>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</si>
  <si>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</si>
  <si>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</si>
  <si>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</si>
  <si>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</si>
  <si>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</si>
  <si>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</si>
  <si>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</si>
  <si>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</si>
  <si>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</si>
  <si>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</si>
  <si>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</si>
  <si>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</si>
  <si>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</si>
  <si>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</si>
  <si>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</si>
  <si>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</si>
  <si>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</si>
  <si>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</si>
  <si>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</si>
  <si>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</si>
  <si>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</si>
  <si>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</si>
  <si>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</si>
  <si>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</si>
  <si>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</si>
  <si>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</si>
  <si>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</si>
  <si>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</si>
  <si>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</si>
  <si>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</si>
  <si>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</si>
  <si>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</si>
  <si>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</si>
  <si>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</si>
  <si>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</si>
  <si>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</si>
  <si>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</si>
  <si>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</si>
  <si>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</si>
  <si>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</si>
  <si>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</si>
  <si>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</si>
  <si>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</si>
  <si>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</si>
  <si>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</si>
  <si>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</si>
  <si>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</si>
  <si>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</si>
  <si>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</si>
  <si>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</si>
  <si>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</si>
  <si>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</si>
  <si>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</si>
  <si>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</si>
  <si>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</si>
  <si>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</si>
  <si>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</si>
  <si>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</si>
  <si>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</si>
  <si>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</si>
  <si>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</si>
  <si>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</si>
  <si>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</si>
  <si>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</si>
  <si>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</si>
  <si>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</si>
  <si>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</si>
  <si>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</si>
  <si>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</si>
  <si>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</si>
  <si>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</si>
  <si>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</si>
  <si>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</si>
  <si>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</si>
  <si>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</si>
  <si>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</si>
  <si>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</si>
  <si>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</si>
  <si>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</si>
  <si>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</si>
  <si>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</si>
  <si>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</si>
  <si>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</si>
  <si>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</si>
  <si>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</si>
  <si>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</si>
  <si>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</si>
  <si>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</si>
  <si>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</si>
  <si>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</si>
  <si>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</si>
  <si>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</si>
  <si>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</si>
  <si>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</si>
  <si>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</si>
  <si>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</si>
  <si>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</si>
  <si>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</si>
  <si>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</si>
  <si>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</si>
  <si>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</si>
  <si>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</si>
  <si>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</si>
  <si>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</si>
  <si>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</si>
  <si>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</si>
  <si>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</si>
  <si>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</si>
  <si>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</si>
  <si>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</si>
  <si>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</si>
  <si>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</si>
  <si>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</si>
  <si>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</si>
  <si>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</si>
  <si>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</si>
  <si>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</si>
  <si>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</si>
  <si>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</si>
  <si>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</si>
  <si>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</si>
  <si>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</si>
  <si>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</si>
  <si>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</si>
  <si>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</si>
  <si>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</si>
  <si>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</si>
  <si>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</si>
  <si>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</si>
  <si>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</si>
  <si>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</si>
  <si>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</si>
  <si>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</si>
  <si>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</si>
  <si>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</si>
  <si>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</si>
  <si>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</si>
  <si>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</si>
  <si>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</si>
  <si>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</si>
  <si>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</si>
  <si>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</si>
  <si>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</si>
  <si>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</si>
  <si>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</si>
  <si>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</si>
  <si>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</si>
  <si>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</si>
  <si>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</si>
  <si>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</si>
  <si>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</si>
  <si>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</si>
  <si>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</si>
  <si>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</si>
  <si>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</si>
  <si>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</si>
  <si>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</si>
  <si>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</si>
  <si>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</si>
  <si>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</si>
  <si>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</si>
  <si>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</si>
  <si>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</si>
  <si>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</si>
  <si>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</si>
  <si>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</si>
  <si>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</si>
  <si>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</si>
  <si>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</si>
  <si>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</si>
  <si>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</si>
  <si>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</si>
  <si>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</si>
  <si>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</si>
  <si>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</si>
  <si>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</si>
  <si>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</si>
  <si>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</si>
  <si>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</si>
  <si>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</si>
  <si>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</si>
  <si>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</si>
  <si>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</si>
  <si>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</si>
  <si>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</si>
  <si>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</si>
  <si>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</si>
  <si>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</si>
  <si>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</si>
  <si>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</si>
  <si>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</si>
  <si>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</si>
  <si>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</si>
  <si>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</si>
  <si>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</si>
  <si>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</si>
  <si>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</si>
  <si>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</si>
  <si>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</si>
  <si>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</si>
  <si>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</si>
  <si>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</si>
  <si>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</si>
  <si>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</si>
  <si>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</si>
  <si>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</si>
  <si>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</si>
  <si>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</si>
  <si>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</si>
  <si>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</si>
  <si>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</si>
  <si>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</si>
  <si>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</si>
  <si>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</si>
  <si>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</si>
  <si>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</si>
  <si>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</si>
  <si>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</si>
  <si>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</si>
  <si>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</si>
  <si>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</si>
  <si>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</si>
  <si>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</si>
  <si>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</si>
  <si>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</si>
  <si>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</si>
  <si>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</si>
  <si>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</si>
  <si>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</si>
  <si>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</si>
  <si>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</si>
  <si>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</si>
  <si>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</si>
  <si>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</si>
  <si>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</si>
  <si>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</si>
  <si>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</si>
  <si>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</si>
  <si>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</si>
  <si>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</si>
  <si>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</si>
  <si>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</si>
  <si>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</si>
  <si>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</si>
  <si>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</si>
  <si>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</si>
  <si>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</si>
  <si>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</si>
  <si>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</si>
  <si>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</si>
  <si>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</si>
  <si>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</si>
  <si>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</si>
  <si>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</si>
  <si>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</si>
  <si>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</si>
  <si>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</si>
  <si>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</si>
  <si>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</si>
  <si>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</si>
  <si>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</si>
  <si>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</si>
  <si>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</si>
  <si>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</si>
  <si>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</si>
  <si>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</si>
  <si>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</si>
  <si>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</si>
  <si>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</si>
  <si>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</si>
  <si>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</si>
  <si>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</si>
  <si>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</si>
  <si>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</si>
  <si>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</si>
  <si>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</si>
  <si>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</si>
  <si>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</si>
  <si>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</si>
  <si>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</si>
  <si>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</si>
  <si>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</si>
  <si>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</si>
  <si>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</si>
  <si>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</si>
  <si>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</si>
  <si>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</si>
  <si>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</si>
  <si>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</si>
  <si>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</si>
  <si>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</si>
  <si>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</si>
  <si>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</si>
  <si>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</si>
  <si>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</si>
  <si>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</si>
  <si>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</si>
  <si>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</si>
  <si>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</si>
  <si>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</si>
  <si>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</si>
  <si>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</si>
  <si>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</si>
  <si>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</si>
  <si>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</si>
  <si>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</si>
  <si>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</si>
  <si>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</si>
  <si>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</si>
  <si>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</si>
  <si>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</si>
  <si>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</si>
  <si>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</si>
  <si>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</si>
  <si>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</si>
  <si>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</si>
  <si>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</si>
  <si>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</si>
  <si>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</si>
  <si>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</si>
  <si>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</si>
  <si>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</si>
  <si>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</si>
  <si>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</si>
  <si>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</si>
  <si>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</si>
  <si>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</si>
  <si>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</si>
  <si>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</si>
  <si>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</si>
  <si>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</si>
  <si>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</si>
  <si>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</si>
  <si>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</si>
  <si>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</si>
  <si>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</si>
  <si>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</si>
  <si>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</si>
  <si>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</si>
  <si>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</si>
  <si>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</si>
  <si>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</si>
  <si>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</si>
  <si>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</si>
  <si>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</si>
  <si>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</si>
  <si>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</si>
  <si>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</si>
  <si>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</si>
  <si>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</si>
  <si>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</si>
  <si>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</si>
  <si>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</si>
  <si>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</si>
  <si>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</si>
  <si>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</si>
  <si>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</si>
  <si>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</si>
  <si>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</si>
  <si>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</si>
  <si>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</si>
  <si>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</si>
  <si>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</si>
  <si>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</si>
  <si>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</si>
  <si>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</si>
  <si>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</si>
  <si>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</si>
  <si>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</si>
  <si>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</si>
  <si>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</si>
  <si>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</si>
  <si>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</si>
  <si>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</si>
  <si>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</si>
  <si>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</si>
  <si>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</si>
  <si>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</si>
  <si>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</si>
  <si>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</si>
  <si>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</si>
  <si>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</si>
  <si>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</si>
  <si>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</si>
  <si>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</si>
  <si>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</si>
  <si>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</si>
  <si>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</si>
  <si>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</si>
  <si>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</si>
  <si>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</si>
  <si>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</si>
  <si>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</si>
  <si>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</si>
  <si>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</si>
  <si>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</si>
  <si>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</si>
  <si>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</si>
  <si>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</si>
  <si>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</si>
  <si>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</si>
  <si>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</si>
  <si>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</si>
  <si>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</si>
  <si>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</si>
  <si>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</si>
  <si>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</si>
  <si>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</si>
  <si>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</si>
  <si>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</si>
  <si>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</si>
  <si>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</si>
  <si>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</si>
  <si>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</si>
  <si>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</si>
  <si>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</si>
  <si>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</si>
  <si>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</si>
  <si>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</si>
  <si>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</si>
  <si>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</si>
  <si>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</si>
  <si>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</si>
  <si>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</si>
  <si>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</si>
  <si>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</si>
  <si>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</si>
  <si>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</si>
  <si>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</si>
  <si>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</si>
  <si>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</si>
  <si>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</si>
  <si>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</si>
  <si>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</si>
  <si>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</si>
  <si>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</si>
  <si>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</si>
  <si>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</si>
  <si>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</si>
  <si>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</si>
  <si>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</si>
  <si>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</si>
  <si>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</si>
  <si>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</si>
  <si>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</si>
  <si>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</si>
  <si>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</si>
  <si>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</si>
  <si>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</si>
  <si>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</si>
  <si>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</si>
  <si>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</si>
  <si>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</si>
  <si>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</si>
  <si>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</si>
  <si>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</si>
  <si>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</si>
  <si>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</si>
  <si>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</si>
  <si>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</si>
  <si>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</si>
  <si>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</si>
  <si>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</si>
  <si>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</si>
  <si>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</si>
  <si>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</si>
  <si>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</si>
  <si>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</si>
  <si>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</si>
  <si>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</si>
  <si>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</si>
  <si>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</si>
  <si>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</si>
  <si>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</si>
  <si>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</si>
  <si>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</si>
  <si>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</si>
  <si>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</si>
  <si>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</si>
  <si>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</si>
  <si>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</si>
  <si>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</si>
  <si>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</si>
  <si>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</si>
  <si>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</si>
  <si>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</si>
  <si>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</si>
  <si>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</si>
  <si>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</si>
  <si>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</si>
  <si>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</si>
  <si>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</si>
  <si>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</si>
  <si>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</si>
  <si>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</si>
  <si>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</si>
  <si>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</si>
  <si>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</si>
  <si>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</si>
  <si>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</si>
  <si>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</si>
  <si>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</si>
  <si>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</si>
  <si>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</si>
  <si>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</si>
  <si>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</si>
  <si>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</si>
  <si>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</si>
  <si>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</si>
  <si>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</si>
  <si>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</si>
  <si>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</si>
  <si>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</si>
  <si>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</si>
  <si>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</si>
  <si>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</si>
  <si>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</si>
  <si>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</si>
  <si>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</si>
  <si>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</si>
  <si>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</si>
  <si>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</si>
  <si>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</si>
  <si>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</si>
  <si>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</si>
  <si>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</si>
  <si>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</si>
  <si>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</si>
  <si>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</si>
  <si>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</si>
  <si>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</si>
  <si>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</si>
  <si>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</si>
  <si>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</si>
  <si>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</si>
  <si>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</si>
  <si>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</si>
  <si>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</si>
  <si>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</si>
  <si>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</si>
  <si>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</si>
  <si>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</si>
  <si>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</si>
  <si>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</si>
  <si>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</si>
  <si>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</si>
  <si>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</si>
  <si>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</si>
  <si>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</si>
  <si>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</si>
  <si>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</si>
  <si>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</si>
  <si>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</si>
  <si>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</si>
  <si>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</si>
  <si>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</si>
  <si>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</si>
  <si>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</si>
  <si>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</si>
  <si>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</si>
  <si>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</si>
  <si>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</si>
  <si>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</si>
  <si>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</si>
  <si>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</si>
  <si>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</si>
  <si>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</si>
  <si>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</si>
  <si>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</si>
  <si>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</si>
  <si>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</si>
  <si>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</si>
  <si>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</si>
  <si>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</si>
  <si>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</si>
  <si>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</si>
  <si>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</si>
  <si>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</si>
  <si>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</si>
  <si>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</si>
  <si>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</si>
  <si>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</si>
  <si>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</si>
  <si>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</si>
  <si>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</si>
  <si>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</si>
  <si>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</si>
  <si>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</si>
  <si>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</si>
  <si>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</si>
  <si>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</si>
  <si>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</si>
  <si>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</si>
  <si>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</si>
  <si>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</si>
  <si>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</si>
  <si>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</si>
  <si>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</si>
  <si>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</si>
  <si>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</si>
  <si>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</si>
  <si>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</si>
  <si>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</si>
  <si>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</si>
  <si>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</si>
  <si>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</si>
  <si>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</si>
  <si>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</si>
  <si>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</si>
  <si>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</si>
  <si>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</si>
  <si>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</si>
  <si>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</si>
  <si>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</si>
  <si>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</si>
  <si>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</si>
  <si>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</si>
  <si>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</si>
  <si>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</si>
  <si>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</si>
  <si>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</si>
  <si>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</si>
  <si>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</si>
  <si>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</si>
  <si>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</si>
  <si>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</si>
  <si>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</si>
  <si>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</si>
  <si>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</si>
  <si>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</si>
  <si>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</si>
  <si>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</si>
  <si>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</si>
  <si>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</si>
  <si>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</si>
  <si>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</si>
  <si>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</si>
  <si>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</si>
  <si>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</si>
  <si>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</si>
  <si>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</si>
  <si>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</si>
  <si>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</si>
  <si>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</si>
  <si>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</si>
  <si>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</si>
  <si>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</si>
  <si>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</si>
  <si>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</si>
  <si>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</si>
  <si>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</si>
  <si>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</si>
  <si>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</si>
  <si>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</si>
  <si>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</si>
  <si>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</si>
  <si>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</si>
  <si>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</si>
  <si>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</si>
  <si>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</si>
  <si>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</si>
  <si>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</si>
  <si>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</si>
  <si>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</si>
  <si>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</si>
  <si>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</si>
  <si>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</si>
  <si>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</si>
  <si>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</si>
  <si>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</si>
  <si>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</si>
  <si>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</si>
  <si>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</si>
  <si>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</si>
  <si>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</si>
  <si>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</si>
  <si>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</si>
  <si>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</si>
  <si>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</si>
  <si>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</si>
  <si>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</si>
  <si>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</si>
  <si>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</si>
  <si>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</si>
  <si>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</si>
  <si>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</si>
  <si>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</si>
  <si>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</si>
  <si>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</si>
  <si>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</si>
  <si>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</si>
  <si>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</si>
  <si>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</si>
  <si>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</si>
  <si>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</si>
  <si>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</si>
  <si>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</si>
  <si>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</si>
  <si>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</si>
  <si>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</si>
  <si>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</si>
  <si>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</si>
  <si>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</si>
  <si>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</si>
  <si>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</si>
  <si>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</si>
  <si>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</si>
  <si>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</si>
  <si>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</si>
  <si>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</si>
  <si>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</si>
  <si>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</si>
  <si>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</si>
  <si>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</si>
  <si>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</si>
  <si>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</si>
  <si>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</si>
  <si>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</si>
  <si>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</si>
  <si>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</si>
  <si>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</si>
  <si>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</si>
  <si>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</si>
  <si>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</si>
  <si>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</si>
  <si>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</si>
  <si>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</si>
  <si>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</si>
  <si>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</si>
  <si>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</si>
  <si>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</si>
  <si>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</si>
  <si>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</si>
  <si>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</si>
  <si>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</si>
  <si>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</si>
  <si>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</si>
  <si>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</si>
  <si>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</si>
  <si>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</si>
  <si>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</si>
  <si>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</si>
  <si>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</si>
  <si>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</si>
  <si>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</si>
  <si>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</si>
  <si>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</si>
  <si>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</si>
  <si>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</si>
  <si>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</si>
  <si>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</si>
  <si>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</si>
  <si>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</si>
  <si>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</si>
  <si>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</si>
  <si>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</si>
  <si>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</si>
  <si>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</si>
  <si>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</si>
  <si>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</si>
  <si>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</si>
  <si>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</si>
  <si>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</si>
  <si>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</si>
  <si>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</si>
  <si>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</si>
  <si>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</si>
  <si>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</si>
  <si>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</si>
  <si>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</si>
  <si>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</si>
  <si>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</si>
  <si>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</si>
  <si>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</si>
  <si>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</si>
  <si>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</si>
  <si>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</si>
  <si>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</si>
  <si>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</si>
  <si>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</si>
  <si>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</si>
  <si>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</si>
  <si>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</si>
  <si>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</si>
  <si>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</si>
  <si>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</si>
  <si>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</si>
  <si>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</si>
  <si>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</si>
  <si>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</si>
  <si>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</si>
  <si>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</si>
  <si>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</si>
  <si>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</si>
  <si>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</si>
  <si>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</si>
  <si>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</si>
  <si>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</si>
  <si>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</si>
  <si>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</si>
  <si>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</si>
  <si>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</si>
  <si>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</si>
  <si>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</si>
  <si>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</si>
  <si>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</si>
  <si>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</si>
  <si>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</si>
  <si>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</si>
  <si>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</si>
  <si>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</si>
  <si>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</si>
  <si>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</si>
  <si>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</si>
  <si>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</si>
  <si>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</si>
  <si>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</si>
  <si>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</si>
  <si>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</si>
  <si>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</si>
  <si>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</si>
  <si>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</si>
  <si>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</si>
  <si>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</si>
  <si>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</si>
  <si>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</si>
  <si>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</si>
  <si>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</si>
  <si>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</si>
  <si>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</si>
  <si>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</si>
  <si>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</si>
  <si>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</si>
  <si>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</si>
  <si>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</si>
  <si>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</si>
  <si>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</si>
  <si>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</si>
  <si>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</si>
  <si>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</si>
  <si>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</si>
  <si>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</si>
  <si>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</si>
  <si>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</si>
  <si>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</si>
  <si>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</si>
  <si>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</si>
  <si>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</si>
  <si>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</si>
  <si>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</si>
  <si>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</si>
  <si>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</si>
  <si>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</si>
  <si>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</si>
  <si>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</si>
  <si>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</si>
  <si>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</si>
  <si>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</si>
  <si>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</si>
  <si>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</si>
  <si>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</si>
  <si>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</si>
  <si>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</si>
  <si>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</si>
  <si>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</si>
  <si>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</si>
  <si>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</si>
  <si>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</si>
  <si>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</si>
  <si>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</si>
  <si>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</si>
  <si>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</si>
  <si>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</si>
  <si>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</si>
  <si>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</si>
  <si>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</si>
  <si>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</si>
  <si>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</si>
  <si>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</si>
  <si>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</si>
  <si>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</si>
  <si>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</si>
  <si>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</si>
  <si>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</si>
  <si>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</si>
  <si>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</si>
  <si>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</si>
  <si>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</si>
  <si>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</si>
  <si>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</si>
  <si>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</si>
  <si>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</si>
  <si>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</si>
  <si>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</si>
  <si>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</si>
  <si>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</si>
  <si>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</si>
  <si>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</si>
  <si>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</si>
  <si>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</si>
  <si>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</si>
  <si>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</si>
  <si>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</si>
  <si>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</si>
  <si>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</si>
  <si>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</si>
  <si>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</si>
  <si>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</si>
  <si>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</si>
  <si>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</si>
  <si>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</si>
  <si>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</si>
  <si>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</si>
  <si>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</si>
  <si>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</si>
  <si>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</si>
  <si>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</si>
  <si>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</si>
  <si>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</si>
  <si>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</si>
  <si>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</si>
  <si>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</si>
  <si>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</si>
  <si>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</si>
  <si>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</si>
  <si>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</si>
  <si>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</si>
  <si>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</si>
  <si>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</si>
  <si>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</si>
  <si>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</si>
  <si>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</si>
  <si>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</si>
  <si>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</si>
  <si>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</si>
  <si>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</si>
  <si>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</si>
  <si>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</si>
  <si>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</si>
  <si>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</si>
  <si>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</si>
  <si>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</si>
  <si>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</si>
  <si>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</si>
  <si>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</si>
  <si>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</si>
  <si>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</si>
  <si>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</si>
  <si>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</si>
  <si>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</si>
  <si>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</si>
  <si>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</si>
  <si>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</si>
  <si>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</si>
  <si>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</si>
  <si>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</si>
  <si>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</si>
  <si>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</si>
  <si>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</si>
  <si>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</si>
  <si>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</si>
  <si>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</si>
  <si>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</si>
  <si>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</si>
  <si>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</si>
  <si>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</si>
  <si>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</si>
  <si>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</si>
  <si>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</si>
  <si>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</si>
  <si>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</si>
  <si>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</si>
  <si>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</si>
  <si>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</si>
  <si>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</si>
  <si>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</si>
  <si>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</si>
  <si>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</si>
  <si>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</si>
  <si>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</si>
  <si>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</si>
  <si>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</si>
  <si>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</si>
  <si>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</si>
  <si>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</si>
  <si>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</si>
  <si>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</si>
  <si>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</si>
  <si>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</si>
  <si>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</si>
  <si>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</si>
  <si>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</si>
  <si>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</si>
  <si>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</si>
  <si>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</si>
  <si>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</si>
  <si>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</si>
  <si>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</si>
  <si>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</si>
  <si>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</si>
  <si>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</si>
  <si>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</si>
  <si>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</si>
  <si>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</si>
  <si>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</si>
  <si>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</si>
  <si>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</si>
  <si>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</si>
  <si>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</si>
  <si>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</si>
  <si>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</si>
  <si>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</si>
  <si>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</si>
  <si>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</si>
  <si>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</si>
  <si>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</si>
  <si>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</si>
  <si>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</si>
  <si>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</si>
  <si>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</si>
  <si>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</si>
  <si>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</si>
  <si>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</si>
  <si>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</si>
  <si>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</si>
  <si>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</si>
  <si>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</si>
  <si>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</si>
  <si>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</si>
  <si>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</si>
  <si>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</si>
  <si>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</si>
  <si>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</si>
  <si>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</si>
  <si>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</si>
  <si>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</si>
  <si>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</si>
  <si>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</si>
  <si>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</si>
  <si>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</si>
  <si>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</si>
  <si>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</si>
  <si>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</si>
  <si>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</si>
  <si>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</si>
  <si>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</si>
  <si>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</si>
  <si>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</si>
  <si>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</si>
  <si>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</si>
  <si>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</si>
  <si>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</si>
  <si>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</si>
  <si>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</si>
  <si>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</si>
  <si>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</si>
  <si>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</si>
  <si>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</si>
  <si>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</si>
  <si>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</si>
  <si>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</si>
  <si>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</si>
  <si>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</si>
  <si>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</si>
  <si>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</si>
  <si>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</si>
  <si>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</si>
  <si>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</si>
  <si>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</si>
  <si>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</si>
  <si>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</si>
  <si>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</si>
  <si>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</si>
  <si>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</si>
  <si>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</si>
  <si>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</si>
  <si>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</si>
  <si>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</si>
  <si>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</si>
  <si>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</si>
  <si>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</si>
  <si>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</si>
  <si>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</si>
  <si>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</si>
  <si>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</si>
  <si>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</si>
  <si>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</si>
  <si>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</si>
  <si>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</si>
  <si>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</si>
  <si>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</si>
  <si>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</si>
  <si>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</si>
  <si>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</si>
  <si>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</si>
  <si>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</si>
  <si>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</si>
  <si>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</si>
  <si>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</si>
  <si>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</si>
  <si>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</si>
  <si>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</si>
  <si>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</si>
  <si>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</si>
  <si>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</si>
  <si>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</si>
  <si>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</si>
  <si>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</si>
  <si>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</si>
  <si>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</si>
  <si>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</si>
  <si>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</si>
  <si>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</si>
  <si>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</si>
  <si>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</si>
  <si>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</si>
  <si>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</si>
  <si>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</si>
  <si>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</si>
  <si>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</si>
  <si>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</si>
  <si>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</si>
  <si>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</si>
  <si>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</si>
  <si>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</si>
  <si>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</si>
  <si>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</si>
  <si>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</si>
  <si>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</si>
  <si>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</si>
  <si>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</si>
  <si>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</si>
  <si>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</si>
  <si>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</si>
  <si>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</si>
  <si>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</si>
  <si>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</si>
  <si>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</si>
  <si>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</si>
  <si>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</si>
  <si>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</si>
  <si>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</si>
  <si>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</si>
  <si>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</si>
  <si>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</si>
  <si>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</si>
  <si>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</si>
  <si>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</si>
  <si>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</si>
  <si>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</si>
  <si>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</si>
  <si>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</si>
  <si>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</si>
  <si>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</si>
  <si>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</si>
  <si>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</si>
  <si>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</si>
  <si>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</si>
  <si>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</si>
  <si>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</si>
  <si>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</si>
  <si>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</si>
  <si>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</si>
  <si>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</si>
  <si>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</si>
  <si>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</si>
  <si>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</si>
  <si>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</si>
  <si>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</si>
  <si>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</si>
  <si>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</si>
  <si>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</si>
  <si>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</si>
  <si>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</si>
  <si>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</si>
  <si>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</si>
  <si>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</si>
  <si>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</si>
  <si>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</si>
  <si>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</si>
  <si>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</si>
  <si>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</si>
  <si>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</si>
  <si>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</si>
  <si>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</si>
  <si>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</si>
  <si>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</si>
  <si>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</si>
  <si>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</si>
  <si>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</si>
  <si>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</si>
  <si>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</si>
  <si>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</si>
  <si>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</si>
  <si>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</si>
  <si>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</si>
  <si>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</si>
  <si>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</si>
  <si>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</si>
  <si>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</si>
  <si>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</si>
  <si>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</si>
  <si>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</si>
  <si>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</si>
  <si>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</si>
  <si>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</si>
  <si>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</si>
  <si>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</si>
  <si>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</si>
  <si>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</si>
  <si>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</si>
  <si>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</si>
  <si>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</si>
  <si>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</si>
  <si>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</si>
  <si>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</si>
  <si>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</si>
  <si>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</si>
  <si>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</si>
  <si>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</si>
  <si>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</si>
  <si>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</si>
  <si>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</si>
  <si>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</si>
  <si>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</si>
  <si>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</si>
  <si>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</si>
  <si>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</si>
  <si>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</si>
  <si>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</si>
  <si>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</si>
  <si>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</si>
  <si>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</si>
  <si>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</si>
  <si>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</si>
  <si>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</si>
  <si>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</si>
  <si>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</si>
  <si>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</si>
  <si>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</si>
  <si>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</si>
  <si>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</si>
  <si>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</si>
  <si>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</si>
  <si>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</si>
  <si>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</si>
  <si>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</si>
  <si>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</si>
  <si>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</si>
  <si>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</si>
  <si>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</si>
  <si>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</si>
  <si>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</si>
  <si>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</si>
  <si>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</si>
  <si>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</si>
  <si>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</si>
  <si>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</si>
  <si>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</si>
  <si>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</si>
  <si>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</si>
  <si>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</si>
  <si>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</si>
  <si>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</si>
  <si>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</si>
  <si>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</si>
  <si>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</si>
  <si>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</si>
  <si>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</si>
  <si>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</si>
  <si>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</si>
  <si>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</si>
  <si>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</si>
  <si>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</si>
  <si>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</si>
  <si>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</si>
  <si>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</si>
  <si>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</si>
  <si>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</si>
  <si>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</si>
  <si>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</si>
  <si>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</si>
  <si>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</si>
  <si>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</si>
  <si>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</si>
  <si>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</si>
  <si>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</si>
  <si>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</si>
  <si>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</si>
  <si>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</si>
  <si>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</si>
  <si>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</si>
  <si>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</si>
  <si>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</si>
  <si>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</si>
  <si>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</si>
  <si>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</si>
  <si>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</si>
  <si>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</si>
  <si>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</si>
  <si>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</si>
  <si>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</si>
  <si>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</si>
  <si>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</si>
  <si>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</si>
  <si>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</si>
  <si>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</si>
  <si>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</si>
  <si>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</si>
  <si>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</si>
  <si>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</si>
  <si>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</si>
  <si>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</si>
  <si>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</si>
  <si>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</si>
  <si>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</si>
  <si>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</si>
  <si>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</si>
  <si>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</si>
  <si>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</si>
  <si>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</si>
  <si>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</si>
  <si>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</si>
  <si>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</si>
  <si>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</si>
  <si>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</si>
  <si>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</si>
  <si>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</si>
  <si>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</si>
  <si>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</si>
  <si>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</si>
  <si>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</si>
  <si>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</si>
  <si>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</si>
  <si>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</si>
  <si>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</si>
  <si>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</si>
  <si>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</si>
  <si>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</si>
  <si>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</si>
  <si>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</si>
  <si>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</si>
  <si>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</si>
  <si>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</si>
  <si>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</si>
  <si>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</si>
  <si>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</si>
  <si>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</si>
  <si>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</si>
  <si>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</si>
  <si>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</si>
  <si>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</si>
  <si>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</si>
  <si>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</si>
  <si>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</si>
  <si>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</si>
  <si>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</si>
  <si>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</si>
  <si>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</si>
  <si>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</si>
  <si>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</si>
  <si>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</si>
  <si>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</si>
  <si>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</si>
  <si>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</si>
  <si>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</si>
  <si>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</si>
  <si>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</si>
  <si>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</si>
  <si>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</si>
  <si>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</si>
  <si>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</si>
  <si>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</si>
  <si>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</si>
  <si>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</si>
  <si>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</si>
  <si>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</si>
  <si>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</si>
  <si>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</si>
  <si>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</si>
  <si>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</si>
  <si>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</si>
  <si>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</si>
  <si>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</si>
  <si>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</si>
  <si>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</si>
  <si>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</si>
  <si>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</si>
  <si>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</si>
  <si>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</si>
  <si>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</si>
  <si>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</si>
  <si>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</si>
  <si>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</si>
  <si>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</si>
  <si>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</si>
  <si>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</si>
  <si>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</si>
  <si>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</si>
  <si>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</si>
  <si>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</si>
  <si>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</si>
  <si>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</si>
  <si>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</si>
  <si>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</si>
  <si>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</si>
  <si>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</si>
  <si>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</si>
  <si>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</si>
  <si>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</si>
  <si>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</si>
  <si>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</si>
  <si>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</si>
  <si>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</si>
  <si>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</si>
  <si>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</si>
  <si>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</si>
  <si>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</si>
  <si>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</si>
  <si>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</si>
  <si>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</si>
  <si>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</si>
  <si>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</si>
  <si>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</si>
  <si>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</si>
  <si>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</si>
  <si>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</si>
  <si>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</si>
  <si>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</si>
  <si>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</si>
  <si>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</si>
  <si>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</si>
  <si>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</si>
  <si>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</si>
  <si>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</si>
  <si>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</si>
  <si>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</si>
  <si>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</si>
  <si>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</si>
  <si>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</si>
  <si>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</si>
  <si>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</si>
  <si>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</si>
  <si>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</si>
  <si>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</si>
  <si>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</si>
  <si>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</si>
  <si>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</si>
  <si>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</si>
  <si>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</si>
  <si>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</si>
  <si>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</si>
  <si>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</si>
  <si>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</si>
  <si>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</si>
  <si>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</si>
  <si>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</si>
  <si>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</si>
  <si>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</si>
  <si>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</si>
  <si>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</si>
  <si>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</si>
  <si>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</si>
  <si>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</si>
  <si>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</si>
  <si>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</si>
  <si>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</si>
  <si>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</si>
  <si>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</si>
  <si>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</si>
  <si>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</si>
  <si>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</si>
  <si>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</si>
  <si>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</si>
  <si>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</si>
  <si>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</si>
  <si>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</si>
  <si>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</si>
  <si>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</si>
  <si>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</si>
  <si>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</si>
  <si>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</si>
  <si>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</si>
  <si>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</si>
  <si>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</si>
  <si>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</si>
  <si>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</si>
  <si>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</si>
  <si>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</si>
  <si>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</si>
  <si>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</si>
  <si>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</si>
  <si>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</si>
  <si>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</si>
  <si>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</si>
  <si>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</si>
  <si>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</si>
  <si>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</si>
  <si>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</si>
  <si>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</si>
  <si>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</si>
  <si>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</si>
  <si>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</si>
  <si>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</si>
  <si>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</si>
  <si>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</si>
  <si>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</si>
  <si>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</si>
  <si>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</si>
  <si>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</si>
  <si>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</si>
  <si>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</si>
  <si>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</si>
  <si>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</si>
  <si>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</si>
  <si>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</si>
  <si>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</si>
  <si>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</si>
  <si>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</si>
  <si>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</si>
  <si>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</si>
  <si>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</si>
  <si>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</si>
  <si>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</si>
  <si>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</si>
  <si>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</si>
  <si>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</si>
  <si>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</si>
  <si>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</si>
  <si>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</si>
  <si>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</si>
  <si>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</si>
  <si>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</si>
  <si>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</si>
  <si>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</si>
  <si>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</si>
  <si>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</si>
  <si>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</si>
  <si>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</si>
  <si>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</si>
  <si>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</si>
  <si>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</si>
  <si>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</si>
  <si>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</si>
  <si>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</si>
  <si>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</si>
  <si>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</si>
  <si>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</si>
  <si>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</si>
  <si>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</si>
  <si>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</si>
  <si>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</si>
  <si>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</si>
  <si>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</si>
  <si>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</si>
  <si>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</si>
  <si>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</si>
  <si>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</si>
  <si>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</si>
  <si>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</si>
  <si>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</si>
  <si>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</si>
  <si>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</si>
  <si>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</si>
  <si>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</si>
  <si>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</si>
  <si>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</si>
  <si>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</si>
  <si>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</si>
  <si>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</si>
  <si>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</si>
  <si>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</si>
  <si>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</si>
  <si>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</si>
  <si>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</si>
  <si>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</si>
  <si>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</si>
  <si>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</si>
  <si>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</si>
  <si>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</si>
  <si>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</si>
  <si>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</si>
  <si>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</si>
  <si>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</si>
  <si>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</si>
  <si>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</si>
  <si>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</si>
  <si>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</si>
  <si>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</si>
  <si>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</si>
  <si>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</si>
  <si>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</si>
  <si>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</si>
  <si>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</si>
  <si>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</si>
  <si>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</si>
  <si>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</si>
  <si>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</si>
  <si>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</si>
  <si>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</si>
  <si>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</si>
  <si>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</si>
  <si>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</si>
  <si>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</si>
  <si>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</si>
  <si>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</si>
  <si>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</si>
  <si>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</si>
  <si>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</si>
  <si>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</si>
  <si>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</si>
  <si>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</si>
  <si>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</si>
  <si>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</si>
  <si>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</si>
  <si>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</si>
  <si>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</si>
  <si>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</si>
  <si>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</si>
  <si>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</si>
  <si>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</si>
  <si>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</si>
  <si>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</si>
  <si>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</si>
  <si>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</si>
  <si>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</si>
  <si>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</si>
  <si>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</si>
  <si>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</si>
  <si>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</si>
  <si>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</si>
  <si>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</si>
  <si>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</si>
  <si>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</si>
  <si>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</si>
  <si>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</si>
  <si>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</si>
  <si>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</si>
  <si>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</si>
  <si>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</si>
  <si>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</si>
  <si>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</si>
  <si>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</si>
  <si>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</si>
  <si>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</si>
  <si>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</si>
  <si>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</si>
  <si>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</si>
  <si>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</si>
  <si>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</si>
  <si>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</si>
  <si>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</si>
  <si>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</si>
  <si>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</si>
  <si>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</si>
  <si>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</si>
  <si>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</si>
  <si>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</si>
  <si>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</si>
  <si>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</si>
  <si>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</si>
  <si>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</si>
  <si>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</si>
  <si>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</si>
  <si>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</si>
  <si>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</si>
  <si>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</si>
  <si>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</si>
  <si>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</si>
  <si>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</si>
  <si>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</si>
  <si>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</si>
  <si>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</si>
  <si>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</si>
  <si>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</si>
  <si>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</si>
  <si>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</si>
  <si>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</si>
  <si>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</si>
  <si>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</si>
  <si>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</si>
  <si>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</si>
  <si>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</si>
  <si>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</si>
  <si>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</si>
  <si>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</si>
  <si>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</si>
  <si>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</si>
  <si>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</si>
  <si>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</si>
  <si>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</si>
  <si>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</si>
  <si>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</si>
  <si>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</si>
  <si>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</si>
  <si>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</si>
  <si>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</si>
  <si>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</si>
  <si>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</si>
  <si>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</si>
  <si>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</si>
  <si>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</si>
  <si>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</si>
  <si>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</si>
  <si>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</si>
  <si>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</si>
  <si>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</si>
  <si>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</si>
  <si>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</si>
  <si>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</si>
  <si>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</si>
  <si>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</si>
  <si>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</si>
  <si>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</si>
  <si>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</si>
  <si>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</si>
  <si>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</si>
  <si>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</si>
  <si>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</si>
  <si>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</si>
  <si>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</si>
  <si>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</si>
  <si>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</si>
  <si>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</si>
  <si>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</si>
  <si>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</si>
  <si>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</si>
  <si>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</si>
  <si>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</si>
  <si>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</si>
  <si>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</si>
  <si>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</si>
  <si>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</si>
  <si>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</si>
  <si>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</si>
  <si>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</si>
  <si>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</si>
  <si>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</si>
  <si>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</si>
  <si>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</si>
  <si>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</si>
  <si>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</si>
  <si>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</si>
  <si>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</si>
  <si>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</si>
  <si>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</si>
  <si>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</si>
  <si>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</si>
  <si>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</si>
  <si>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</si>
  <si>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</si>
  <si>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</si>
  <si>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</si>
  <si>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</si>
  <si>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</si>
  <si>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</si>
  <si>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</si>
  <si>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</si>
  <si>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</si>
  <si>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</si>
  <si>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</si>
  <si>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</si>
  <si>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</si>
  <si>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</si>
  <si>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</si>
  <si>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</si>
  <si>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</si>
  <si>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</si>
  <si>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</si>
  <si>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</si>
  <si>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</si>
  <si>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</si>
  <si>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</si>
  <si>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</si>
  <si>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</si>
  <si>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</si>
  <si>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</si>
  <si>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</si>
  <si>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</si>
  <si>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</si>
  <si>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</si>
  <si>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</si>
  <si>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</si>
  <si>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</si>
  <si>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</si>
  <si>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</si>
  <si>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</si>
  <si>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</si>
  <si>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</si>
  <si>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</si>
  <si>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</si>
  <si>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</si>
  <si>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</si>
  <si>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</si>
  <si>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</si>
  <si>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</si>
  <si>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</si>
  <si>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</si>
  <si>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</si>
  <si>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</si>
  <si>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</si>
  <si>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</si>
  <si>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</si>
  <si>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</si>
  <si>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</si>
  <si>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</si>
  <si>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</si>
  <si>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</si>
  <si>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</si>
  <si>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</si>
  <si>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</si>
  <si>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</si>
  <si>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</si>
  <si>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</si>
  <si>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</si>
  <si>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</si>
  <si>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</si>
  <si>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</si>
  <si>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</si>
  <si>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</si>
  <si>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</si>
  <si>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</si>
  <si>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</si>
  <si>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</si>
  <si>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</si>
  <si>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</si>
  <si>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</si>
  <si>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</si>
  <si>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</si>
  <si>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</si>
  <si>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</si>
  <si>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</si>
  <si>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</si>
  <si>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</si>
  <si>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</si>
  <si>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</si>
  <si>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</si>
  <si>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</si>
  <si>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</si>
  <si>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</si>
  <si>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</si>
  <si>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</si>
  <si>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</si>
  <si>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</si>
  <si>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</si>
  <si>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</si>
  <si>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</si>
  <si>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</si>
  <si>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</si>
  <si>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</si>
  <si>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</si>
  <si>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</si>
  <si>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</si>
  <si>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</si>
  <si>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</si>
  <si>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</si>
  <si>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</si>
  <si>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</si>
  <si>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</si>
  <si>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</si>
  <si>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</si>
  <si>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</si>
  <si>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</si>
  <si>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</si>
  <si>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</si>
  <si>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</si>
  <si>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</si>
  <si>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</si>
  <si>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</si>
  <si>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</si>
  <si>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</si>
  <si>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</si>
  <si>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</si>
  <si>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</si>
  <si>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</si>
  <si>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</si>
  <si>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</si>
  <si>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</si>
  <si>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</si>
  <si>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</si>
  <si>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</si>
  <si>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</si>
  <si>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</si>
  <si>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</si>
  <si>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</si>
  <si>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</si>
  <si>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</si>
  <si>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</si>
  <si>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</si>
  <si>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</si>
  <si>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</si>
  <si>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</si>
  <si>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</si>
  <si>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</si>
  <si>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</si>
  <si>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</si>
  <si>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</si>
  <si>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</si>
  <si>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</si>
  <si>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</si>
  <si>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</si>
  <si>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</si>
  <si>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</si>
  <si>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</si>
  <si>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</si>
  <si>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</si>
  <si>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</si>
  <si>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</si>
  <si>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</si>
  <si>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</si>
  <si>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</si>
  <si>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</si>
  <si>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</si>
  <si>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</si>
  <si>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</si>
  <si>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</si>
  <si>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</si>
  <si>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</si>
  <si>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</si>
  <si>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</si>
  <si>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</si>
  <si>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</si>
  <si>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</si>
  <si>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</si>
  <si>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</si>
  <si>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</si>
  <si>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</si>
  <si>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</si>
  <si>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</si>
  <si>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</si>
  <si>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</si>
  <si>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</si>
  <si>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</si>
  <si>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</si>
  <si>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</si>
  <si>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</si>
  <si>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</si>
  <si>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</si>
  <si>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</si>
  <si>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</si>
  <si>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</si>
  <si>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</si>
  <si>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</si>
  <si>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</si>
  <si>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</si>
  <si>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</si>
  <si>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</si>
  <si>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</si>
  <si>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</si>
  <si>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</si>
  <si>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</si>
  <si>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</si>
  <si>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</si>
  <si>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</si>
  <si>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</si>
  <si>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</si>
  <si>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</si>
  <si>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</si>
  <si>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</si>
  <si>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</si>
  <si>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</si>
  <si>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</si>
  <si>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</si>
  <si>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</si>
  <si>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</si>
  <si>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</si>
  <si>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</si>
  <si>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</si>
  <si>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</si>
  <si>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</si>
  <si>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</si>
  <si>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</si>
  <si>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</si>
  <si>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</si>
  <si>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</si>
  <si>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</si>
  <si>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</si>
  <si>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</si>
  <si>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</si>
  <si>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</si>
  <si>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</si>
  <si>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</si>
  <si>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</si>
  <si>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</si>
  <si>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</si>
  <si>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</si>
  <si>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</si>
  <si>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</si>
  <si>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</si>
  <si>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</si>
  <si>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</si>
  <si>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</si>
  <si>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</si>
  <si>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</si>
  <si>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</si>
  <si>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</si>
  <si>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</si>
  <si>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</si>
  <si>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</si>
  <si>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</si>
  <si>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</si>
  <si>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</si>
  <si>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</si>
  <si>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</si>
  <si>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</si>
  <si>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</si>
  <si>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</si>
  <si>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</si>
  <si>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</si>
  <si>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</si>
  <si>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</si>
  <si>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</si>
  <si>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</si>
  <si>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</si>
  <si>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</si>
  <si>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</si>
  <si>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</si>
  <si>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</si>
  <si>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</si>
  <si>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</si>
  <si>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</si>
  <si>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</si>
  <si>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</si>
  <si>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</si>
  <si>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</si>
  <si>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</si>
  <si>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</si>
  <si>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</si>
  <si>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</si>
  <si>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</si>
  <si>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</si>
  <si>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</si>
  <si>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</si>
  <si>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</si>
  <si>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</si>
  <si>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</si>
  <si>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</si>
  <si>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</si>
  <si>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</si>
  <si>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</si>
  <si>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</si>
  <si>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</si>
  <si>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</si>
  <si>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</si>
  <si>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</si>
  <si>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</si>
  <si>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</si>
  <si>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</si>
  <si>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</si>
  <si>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</si>
  <si>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</si>
  <si>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</si>
  <si>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</si>
  <si>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</si>
  <si>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</si>
  <si>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</si>
  <si>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</si>
  <si>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</si>
  <si>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</si>
  <si>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</si>
  <si>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</si>
  <si>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</si>
  <si>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</si>
  <si>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</si>
  <si>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</si>
  <si>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</si>
  <si>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</si>
  <si>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</si>
  <si>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</si>
  <si>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</si>
  <si>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</si>
  <si>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</si>
  <si>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</si>
  <si>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</si>
  <si>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</si>
  <si>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</si>
  <si>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</si>
  <si>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</si>
  <si>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</si>
  <si>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</si>
  <si>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</si>
  <si>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</si>
  <si>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</si>
  <si>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</si>
  <si>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</si>
  <si>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</si>
  <si>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</si>
  <si>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</si>
  <si>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</si>
  <si>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</si>
  <si>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</si>
  <si>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</si>
  <si>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</si>
  <si>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</si>
  <si>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</si>
  <si>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</si>
  <si>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</si>
  <si>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</si>
  <si>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</si>
  <si>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</si>
  <si>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</si>
  <si>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</si>
  <si>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</si>
  <si>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</si>
  <si>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</si>
  <si>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</si>
  <si>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</si>
  <si>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</si>
  <si>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</si>
  <si>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</si>
  <si>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</si>
  <si>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</si>
  <si>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</si>
  <si>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</si>
  <si>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</si>
  <si>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</si>
  <si>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</si>
  <si>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</si>
  <si>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</si>
  <si>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</si>
  <si>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</si>
  <si>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</si>
  <si>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</si>
  <si>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</si>
  <si>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</si>
  <si>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</si>
  <si>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</si>
  <si>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</si>
  <si>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</si>
  <si>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</si>
  <si>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</si>
  <si>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</si>
  <si>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</si>
  <si>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</si>
  <si>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</si>
  <si>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</si>
  <si>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</si>
  <si>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</si>
  <si>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</si>
  <si>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</si>
  <si>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</si>
  <si>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</si>
  <si>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</si>
  <si>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</si>
  <si>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</si>
  <si>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</si>
  <si>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</si>
  <si>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</si>
  <si>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</si>
  <si>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</si>
  <si>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</si>
  <si>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</si>
  <si>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</si>
  <si>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</si>
  <si>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</si>
  <si>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</si>
  <si>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</si>
  <si>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</si>
  <si>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</si>
  <si>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</si>
  <si>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</si>
  <si>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</si>
  <si>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</si>
  <si>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</si>
  <si>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</si>
  <si>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</si>
  <si>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</si>
  <si>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</si>
  <si>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</si>
  <si>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</si>
  <si>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</si>
  <si>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</si>
  <si>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</si>
  <si>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</si>
  <si>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</si>
  <si>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</si>
  <si>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</si>
  <si>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</si>
  <si>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</si>
  <si>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</si>
  <si>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</si>
  <si>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</si>
  <si>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</si>
  <si>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</si>
  <si>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</si>
  <si>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</si>
  <si>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</si>
  <si>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</si>
  <si>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</si>
  <si>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</si>
  <si>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</si>
  <si>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</si>
  <si>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</si>
  <si>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</si>
  <si>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</si>
  <si>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</si>
  <si>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</si>
  <si>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</si>
  <si>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</si>
  <si>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</si>
  <si>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</si>
  <si>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</si>
  <si>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</si>
  <si>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</si>
  <si>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</si>
  <si>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</si>
  <si>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</si>
  <si>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</si>
  <si>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</si>
  <si>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</si>
  <si>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</si>
  <si>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</si>
  <si>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</si>
  <si>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</si>
  <si>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</si>
  <si>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</si>
  <si>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</si>
  <si>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</si>
  <si>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</si>
  <si>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</si>
  <si>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</si>
  <si>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</si>
  <si>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</si>
  <si>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</si>
  <si>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</si>
  <si>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</si>
  <si>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</si>
  <si>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</si>
  <si>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</si>
  <si>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</si>
  <si>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</si>
  <si>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</si>
  <si>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</si>
  <si>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</si>
  <si>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</si>
  <si>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</si>
  <si>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</si>
  <si>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</si>
  <si>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</si>
  <si>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</si>
  <si>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</si>
  <si>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</si>
  <si>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</si>
  <si>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</si>
  <si>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</si>
  <si>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</si>
  <si>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</si>
  <si>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</si>
  <si>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</si>
  <si>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</si>
  <si>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</si>
  <si>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</si>
  <si>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</si>
  <si>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</si>
  <si>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</si>
  <si>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</si>
  <si>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</si>
  <si>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</si>
  <si>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</si>
  <si>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</si>
  <si>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</si>
  <si>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</si>
  <si>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</si>
  <si>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</si>
  <si>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</si>
  <si>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</si>
  <si>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</si>
  <si>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</si>
  <si>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</si>
  <si>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</si>
  <si>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</si>
  <si>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</si>
  <si>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</si>
  <si>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</si>
  <si>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</si>
  <si>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</si>
  <si>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</si>
  <si>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</si>
  <si>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</si>
  <si>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</si>
  <si>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</si>
  <si>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</si>
  <si>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</si>
  <si>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</si>
  <si>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</si>
  <si>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</si>
  <si>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</si>
  <si>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</si>
  <si>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</si>
  <si>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</si>
  <si>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</si>
  <si>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</si>
  <si>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</si>
  <si>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</si>
  <si>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</si>
  <si>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</si>
  <si>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</si>
  <si>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</si>
  <si>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</si>
  <si>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</si>
  <si>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</si>
  <si>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</si>
  <si>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</si>
  <si>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</si>
  <si>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</si>
  <si>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</si>
  <si>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</si>
  <si>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</si>
  <si>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</si>
  <si>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</si>
  <si>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</si>
  <si>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</si>
  <si>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</si>
  <si>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</si>
  <si>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</si>
  <si>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</si>
  <si>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</si>
  <si>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</si>
  <si>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</si>
  <si>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</si>
  <si>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</si>
  <si>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</si>
  <si>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</si>
  <si>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</si>
  <si>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</si>
  <si>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</si>
  <si>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</si>
  <si>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</si>
  <si>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</si>
  <si>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</si>
  <si>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</si>
  <si>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</si>
  <si>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</si>
  <si>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</si>
  <si>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</si>
  <si>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</si>
  <si>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</si>
  <si>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</si>
  <si>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</si>
  <si>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</si>
  <si>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</si>
  <si>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</si>
  <si>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</si>
  <si>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</si>
  <si>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</si>
  <si>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</si>
  <si>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</si>
  <si>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</si>
  <si>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</si>
  <si>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</si>
  <si>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</si>
  <si>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</si>
  <si>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</si>
  <si>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</si>
  <si>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</si>
  <si>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</si>
  <si>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</si>
  <si>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</si>
  <si>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</si>
  <si>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</si>
  <si>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</si>
  <si>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</si>
  <si>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</si>
  <si>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</si>
  <si>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</si>
  <si>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</si>
  <si>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</si>
  <si>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</si>
  <si>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</si>
  <si>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</si>
  <si>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</si>
  <si>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</si>
  <si>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</si>
  <si>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</si>
  <si>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</si>
  <si>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</si>
  <si>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</si>
  <si>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</si>
  <si>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</si>
  <si>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</si>
  <si>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</si>
  <si>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</si>
  <si>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</si>
  <si>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</si>
  <si>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</si>
  <si>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</si>
  <si>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</si>
  <si>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</si>
  <si>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</si>
  <si>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</si>
  <si>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</si>
  <si>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</si>
  <si>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</si>
  <si>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</si>
  <si>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</si>
  <si>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</si>
  <si>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</si>
  <si>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</si>
  <si>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</si>
  <si>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</si>
  <si>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</si>
  <si>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</si>
  <si>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</si>
  <si>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</si>
  <si>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</si>
  <si>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</si>
  <si>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</si>
  <si>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</si>
  <si>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</si>
  <si>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</si>
  <si>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</si>
  <si>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</si>
  <si>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</si>
  <si>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</si>
  <si>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</si>
  <si>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</si>
  <si>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</si>
  <si>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</si>
  <si>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</si>
  <si>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</si>
  <si>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</si>
  <si>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</si>
  <si>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</si>
  <si>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</si>
  <si>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</si>
  <si>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</si>
  <si>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</si>
  <si>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</si>
  <si>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</si>
  <si>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</si>
  <si>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</si>
  <si>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</si>
  <si>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</si>
  <si>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</si>
  <si>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</si>
  <si>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</si>
  <si>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</si>
  <si>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</si>
  <si>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</si>
  <si>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</si>
  <si>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</si>
  <si>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</si>
  <si>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</si>
  <si>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</si>
  <si>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</si>
  <si>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</si>
  <si>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</si>
  <si>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</si>
  <si>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</si>
  <si>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</si>
  <si>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</si>
  <si>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</si>
  <si>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</si>
  <si>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</si>
  <si>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</si>
  <si>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</si>
  <si>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</si>
  <si>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</si>
  <si>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</si>
  <si>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</si>
  <si>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</si>
  <si>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</si>
  <si>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</si>
  <si>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</si>
  <si>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</si>
  <si>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</si>
  <si>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</si>
  <si>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</si>
  <si>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</si>
  <si>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</si>
  <si>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</si>
  <si>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</si>
  <si>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</si>
  <si>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</si>
  <si>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</si>
  <si>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</si>
  <si>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</si>
  <si>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</si>
  <si>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</si>
  <si>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</si>
  <si>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</si>
  <si>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</si>
  <si>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</si>
  <si>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</si>
  <si>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</si>
  <si>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</si>
  <si>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</si>
  <si>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</si>
  <si>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</si>
  <si>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</si>
  <si>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</si>
  <si>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</si>
  <si>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</si>
  <si>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</si>
  <si>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</si>
  <si>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</si>
  <si>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</si>
  <si>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</si>
  <si>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</si>
  <si>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</si>
  <si>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</si>
  <si>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</si>
  <si>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</si>
  <si>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</si>
  <si>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</si>
  <si>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</si>
  <si>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</si>
  <si>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</si>
  <si>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</si>
  <si>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</si>
  <si>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</si>
  <si>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</si>
  <si>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</si>
  <si>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</si>
  <si>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</si>
  <si>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</si>
  <si>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</si>
  <si>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</si>
  <si>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</si>
  <si>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</si>
  <si>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</si>
  <si>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</si>
  <si>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</si>
  <si>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</si>
  <si>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</si>
  <si>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</si>
  <si>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</si>
  <si>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</si>
  <si>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</si>
  <si>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</si>
  <si>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</si>
  <si>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</si>
  <si>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</si>
  <si>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</si>
  <si>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</si>
  <si>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</si>
  <si>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</si>
  <si>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</si>
  <si>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</si>
  <si>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</si>
  <si>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</si>
  <si>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</si>
  <si>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</si>
  <si>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</si>
  <si>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</si>
  <si>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</si>
  <si>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</si>
  <si>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</si>
  <si>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</si>
  <si>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</si>
  <si>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</si>
  <si>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</si>
  <si>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</si>
  <si>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</si>
  <si>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</si>
  <si>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</si>
  <si>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</si>
  <si>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</si>
  <si>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</si>
  <si>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</si>
  <si>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</si>
  <si>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</si>
  <si>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</si>
  <si>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</si>
  <si>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</si>
  <si>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</si>
  <si>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</si>
  <si>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</si>
  <si>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</si>
  <si>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</si>
  <si>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</si>
  <si>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</si>
  <si>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</si>
  <si>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</si>
  <si>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</si>
  <si>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</si>
  <si>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</si>
  <si>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</si>
  <si>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</si>
  <si>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</si>
  <si>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</si>
  <si>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</si>
  <si>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</si>
  <si>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</si>
  <si>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</si>
  <si>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</si>
  <si>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</si>
  <si>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</si>
  <si>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</si>
  <si>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</si>
  <si>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</si>
  <si>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</si>
  <si>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</si>
  <si>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</si>
  <si>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</si>
  <si>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</si>
  <si>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</si>
  <si>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</si>
  <si>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</si>
  <si>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</si>
  <si>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</si>
  <si>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</si>
  <si>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</si>
  <si>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</si>
  <si>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</si>
  <si>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</si>
  <si>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</si>
  <si>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</si>
  <si>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</si>
  <si>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</si>
  <si>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</si>
  <si>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</si>
  <si>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</si>
  <si>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</si>
  <si>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</si>
  <si>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</si>
  <si>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</si>
  <si>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</si>
  <si>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</si>
  <si>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</si>
  <si>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</si>
  <si>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</si>
  <si>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</si>
  <si>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</si>
  <si>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</si>
  <si>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</si>
  <si>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</si>
  <si>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</si>
  <si>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</si>
  <si>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</si>
  <si>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</si>
  <si>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</si>
  <si>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</si>
  <si>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</si>
  <si>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</si>
  <si>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</si>
  <si>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</si>
  <si>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</si>
  <si>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</si>
  <si>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</si>
  <si>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</si>
  <si>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</si>
  <si>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</si>
  <si>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</si>
  <si>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</si>
  <si>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</si>
  <si>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</si>
  <si>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</si>
  <si>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</si>
  <si>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</si>
  <si>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</si>
  <si>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</si>
  <si>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</si>
  <si>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</si>
  <si>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</si>
  <si>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</si>
  <si>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</si>
  <si>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</si>
  <si>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</si>
  <si>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</si>
  <si>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</si>
  <si>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</si>
  <si>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</si>
  <si>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</si>
  <si>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</si>
  <si>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</si>
  <si>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</si>
  <si>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</si>
  <si>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</si>
  <si>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</si>
  <si>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</si>
  <si>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</si>
  <si>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</si>
  <si>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</si>
  <si>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</si>
  <si>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</si>
  <si>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</si>
  <si>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</si>
  <si>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</si>
  <si>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</si>
  <si>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</si>
  <si>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</si>
  <si>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</si>
  <si>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</si>
  <si>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</si>
  <si>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</si>
  <si>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</si>
  <si>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</si>
  <si>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</si>
  <si>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</si>
  <si>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</si>
  <si>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</si>
  <si>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</si>
  <si>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</si>
  <si>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</si>
  <si>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</si>
  <si>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</si>
  <si>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</si>
  <si>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</si>
  <si>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</si>
  <si>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</si>
  <si>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</si>
  <si>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</si>
  <si>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</si>
  <si>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</si>
  <si>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</si>
  <si>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</si>
  <si>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</si>
  <si>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</si>
  <si>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</si>
  <si>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</si>
  <si>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</si>
  <si>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</si>
  <si>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</si>
  <si>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</si>
  <si>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</si>
  <si>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</si>
  <si>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</si>
  <si>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</si>
  <si>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</si>
  <si>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</si>
  <si>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</si>
  <si>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</si>
  <si>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</si>
  <si>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</si>
  <si>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</si>
  <si>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</si>
  <si>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</si>
  <si>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</si>
  <si>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</si>
  <si>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</si>
  <si>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</si>
  <si>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</si>
  <si>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</si>
  <si>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</si>
  <si>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</si>
  <si>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</si>
  <si>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</si>
  <si>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</si>
  <si>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</si>
  <si>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</si>
  <si>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</si>
  <si>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</si>
  <si>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</si>
  <si>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</si>
  <si>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</si>
  <si>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</si>
  <si>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</si>
  <si>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</si>
  <si>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</si>
  <si>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</si>
  <si>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</si>
  <si>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</si>
  <si>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</si>
  <si>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</si>
  <si>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</si>
  <si>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</si>
  <si>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</si>
  <si>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</si>
  <si>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</si>
  <si>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</si>
  <si>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</si>
  <si>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</si>
  <si>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</si>
  <si>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</si>
  <si>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</si>
  <si>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</si>
  <si>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</si>
  <si>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</si>
  <si>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</si>
  <si>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</si>
  <si>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</si>
  <si>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</si>
  <si>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</si>
  <si>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</si>
  <si>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</si>
  <si>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</si>
  <si>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</si>
  <si>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</si>
  <si>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</si>
  <si>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</si>
  <si>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</si>
  <si>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</si>
  <si>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</si>
  <si>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</si>
  <si>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</si>
  <si>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</si>
  <si>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</si>
  <si>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</si>
  <si>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</si>
  <si>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</si>
  <si>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</si>
  <si>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</si>
  <si>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</si>
  <si>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</si>
  <si>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</si>
  <si>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</si>
  <si>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</si>
  <si>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</si>
  <si>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</si>
  <si>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</si>
  <si>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</si>
  <si>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</si>
  <si>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</si>
  <si>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</si>
  <si>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</si>
  <si>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</si>
  <si>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</si>
  <si>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</si>
  <si>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</si>
  <si>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</si>
  <si>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</si>
  <si>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</si>
  <si>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</si>
  <si>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</si>
  <si>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</si>
  <si>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</si>
  <si>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</si>
  <si>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</si>
  <si>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</si>
  <si>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</si>
  <si>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</si>
  <si>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</si>
  <si>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</si>
  <si>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</si>
  <si>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</si>
  <si>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</si>
  <si>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</si>
  <si>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</si>
  <si>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</si>
  <si>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</si>
  <si>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</si>
  <si>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</si>
  <si>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</si>
  <si>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</si>
  <si>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</si>
  <si>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</si>
  <si>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</si>
  <si>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</si>
  <si>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</si>
  <si>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</si>
  <si>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</si>
  <si>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</si>
  <si>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</si>
  <si>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</si>
  <si>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</si>
  <si>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</si>
  <si>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</si>
  <si>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</si>
  <si>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</si>
  <si>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</si>
  <si>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</si>
  <si>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</si>
  <si>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</si>
  <si>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</si>
  <si>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</si>
  <si>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</si>
  <si>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</si>
  <si>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</si>
  <si>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</si>
  <si>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</si>
  <si>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</si>
  <si>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</si>
  <si>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</si>
  <si>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</si>
  <si>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</si>
  <si>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</si>
  <si>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</si>
  <si>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</si>
  <si>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</si>
  <si>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</si>
  <si>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</si>
  <si>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</si>
  <si>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</si>
  <si>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</si>
  <si>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</si>
  <si>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</si>
  <si>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</si>
  <si>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</si>
  <si>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</si>
  <si>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</si>
  <si>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</si>
  <si>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</si>
  <si>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</si>
  <si>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</si>
  <si>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</si>
  <si>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</si>
  <si>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</si>
  <si>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</si>
  <si>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</si>
  <si>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</si>
  <si>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</si>
  <si>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</si>
  <si>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</si>
  <si>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</si>
  <si>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</si>
  <si>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</si>
  <si>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</si>
  <si>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</si>
  <si>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</si>
  <si>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</si>
  <si>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</si>
  <si>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</si>
  <si>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</si>
  <si>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</si>
  <si>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</si>
  <si>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</si>
  <si>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</si>
  <si>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</si>
  <si>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</si>
  <si>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</si>
  <si>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</si>
  <si>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</si>
  <si>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</si>
  <si>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</si>
  <si>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</si>
  <si>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</si>
  <si>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</si>
  <si>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</si>
  <si>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</si>
  <si>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</si>
  <si>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</si>
  <si>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</si>
  <si>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</si>
  <si>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</si>
  <si>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</si>
  <si>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</si>
  <si>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</si>
  <si>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</si>
  <si>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</si>
  <si>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</si>
  <si>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</si>
  <si>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</si>
  <si>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</si>
  <si>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</si>
  <si>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</si>
  <si>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</si>
  <si>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</si>
  <si>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</si>
  <si>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</si>
  <si>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</si>
  <si>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</si>
  <si>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</si>
  <si>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</si>
  <si>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</si>
  <si>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</si>
  <si>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</si>
  <si>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</si>
  <si>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</si>
  <si>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</si>
  <si>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</si>
  <si>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</si>
  <si>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</si>
  <si>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</si>
  <si>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</si>
  <si>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</si>
  <si>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</si>
  <si>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</si>
  <si>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</si>
  <si>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</si>
  <si>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</si>
  <si>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</si>
  <si>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</si>
  <si>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</si>
  <si>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</si>
  <si>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</si>
  <si>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</si>
  <si>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</si>
  <si>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</si>
  <si>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</si>
  <si>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</si>
  <si>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</si>
  <si>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</si>
  <si>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</si>
  <si>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</si>
  <si>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</si>
  <si>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</si>
  <si>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</si>
  <si>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</si>
  <si>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</si>
  <si>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</si>
  <si>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</si>
  <si>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</si>
  <si>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</si>
  <si>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</si>
  <si>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</si>
  <si>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</si>
  <si>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</si>
  <si>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</si>
  <si>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</si>
  <si>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</si>
  <si>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</si>
  <si>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</si>
  <si>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</si>
  <si>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</si>
  <si>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</si>
  <si>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</si>
  <si>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</si>
  <si>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</si>
  <si>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</si>
  <si>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</si>
  <si>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</si>
  <si>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</si>
  <si>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</si>
  <si>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</si>
  <si>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</si>
  <si>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</si>
  <si>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</si>
  <si>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</si>
  <si>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</si>
  <si>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</si>
  <si>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</si>
  <si>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</si>
  <si>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</si>
  <si>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</si>
  <si>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</si>
  <si>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</si>
  <si>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</si>
  <si>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</si>
  <si>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</si>
  <si>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</si>
  <si>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</si>
  <si>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</si>
  <si>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</si>
  <si>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</si>
  <si>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</si>
  <si>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</si>
  <si>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</si>
  <si>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</si>
  <si>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</si>
  <si>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</si>
  <si>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</si>
  <si>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</si>
  <si>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</si>
  <si>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</si>
  <si>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</si>
  <si>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</si>
  <si>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</si>
  <si>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</si>
  <si>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</si>
  <si>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</si>
  <si>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</si>
  <si>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</si>
  <si>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</si>
  <si>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</si>
  <si>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</si>
  <si>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</si>
  <si>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</si>
  <si>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</si>
  <si>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</si>
  <si>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</si>
  <si>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</si>
  <si>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</si>
  <si>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</si>
  <si>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</si>
  <si>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</si>
  <si>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</si>
  <si>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</si>
  <si>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</si>
  <si>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</si>
  <si>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</si>
  <si>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</si>
  <si>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</si>
  <si>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</si>
  <si>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</si>
  <si>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</si>
  <si>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</si>
  <si>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</si>
  <si>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</si>
  <si>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</si>
  <si>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</si>
  <si>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</si>
  <si>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</si>
  <si>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</si>
  <si>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</si>
  <si>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</si>
  <si>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</si>
  <si>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</si>
  <si>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</si>
  <si>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</si>
  <si>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</si>
  <si>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</si>
  <si>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</si>
  <si>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</si>
  <si>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</si>
  <si>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</si>
  <si>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</si>
  <si>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</si>
  <si>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</si>
  <si>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</si>
  <si>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</si>
  <si>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</si>
  <si>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</si>
  <si>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</si>
  <si>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</si>
  <si>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</si>
  <si>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</si>
  <si>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</si>
  <si>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</si>
  <si>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</si>
  <si>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</si>
  <si>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</si>
  <si>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</si>
  <si>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</si>
  <si>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</si>
  <si>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</si>
  <si>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</si>
  <si>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</si>
  <si>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</si>
  <si>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</si>
  <si>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</si>
  <si>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</si>
  <si>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</si>
  <si>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</si>
  <si>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</si>
  <si>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</si>
  <si>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</si>
  <si>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</si>
  <si>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</si>
  <si>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</si>
  <si>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</si>
  <si>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</si>
  <si>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</si>
  <si>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</si>
  <si>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</si>
  <si>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</si>
  <si>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</si>
  <si>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</si>
  <si>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</si>
  <si>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</si>
  <si>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</si>
  <si>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</si>
  <si>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</si>
  <si>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</si>
  <si>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</si>
  <si>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</si>
  <si>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</si>
  <si>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</si>
  <si>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</si>
  <si>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</si>
  <si>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</si>
  <si>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</si>
  <si>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</si>
  <si>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</si>
  <si>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</si>
  <si>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</si>
  <si>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</si>
  <si>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</si>
  <si>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</si>
  <si>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</si>
  <si>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</si>
  <si>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</si>
  <si>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</si>
  <si>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</si>
  <si>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</si>
  <si>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</si>
  <si>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</si>
  <si>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</si>
  <si>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</si>
  <si>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</si>
  <si>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</si>
  <si>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</si>
  <si>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</si>
  <si>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</si>
  <si>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</si>
  <si>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</si>
  <si>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</si>
  <si>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</si>
  <si>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</si>
  <si>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</si>
  <si>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</si>
  <si>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</si>
  <si>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</si>
  <si>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</si>
  <si>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</si>
  <si>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</si>
  <si>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</si>
  <si>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</si>
  <si>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</si>
  <si>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</si>
  <si>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</si>
  <si>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</si>
  <si>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</si>
  <si>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</si>
  <si>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</si>
  <si>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</si>
  <si>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</si>
  <si>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</si>
  <si>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</si>
  <si>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</si>
  <si>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</si>
  <si>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</si>
  <si>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</si>
  <si>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</si>
  <si>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</si>
  <si>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</si>
  <si>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</si>
  <si>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</si>
  <si>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</si>
  <si>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</si>
  <si>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</si>
  <si>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</si>
  <si>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</si>
  <si>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</si>
  <si>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</si>
  <si>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</si>
  <si>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</si>
  <si>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</si>
  <si>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</si>
  <si>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</si>
  <si>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</si>
  <si>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</si>
  <si>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</si>
  <si>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</si>
  <si>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</si>
  <si>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</si>
  <si>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</si>
  <si>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</si>
  <si>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</si>
  <si>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</si>
  <si>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</si>
  <si>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</si>
  <si>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</si>
  <si>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</si>
  <si>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</si>
  <si>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</si>
  <si>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</si>
  <si>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</si>
  <si>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</si>
  <si>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</si>
  <si>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</si>
  <si>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</si>
  <si>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</si>
  <si>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</si>
  <si>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</si>
  <si>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</si>
  <si>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</si>
  <si>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</si>
  <si>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</si>
  <si>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</si>
  <si>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</si>
  <si>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</si>
  <si>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</si>
  <si>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</si>
  <si>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</si>
  <si>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</si>
  <si>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</si>
  <si>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</si>
  <si>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</si>
  <si>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</si>
  <si>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</si>
  <si>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</si>
  <si>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</si>
  <si>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</si>
  <si>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</si>
  <si>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</si>
  <si>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</si>
  <si>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</si>
  <si>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</si>
  <si>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</si>
  <si>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</si>
  <si>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</si>
  <si>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</si>
  <si>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</si>
  <si>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</si>
  <si>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</si>
  <si>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</si>
  <si>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</si>
  <si>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</si>
  <si>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</si>
  <si>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</si>
  <si>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</si>
  <si>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</si>
  <si>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</si>
  <si>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</si>
  <si>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</si>
  <si>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</si>
  <si>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</si>
  <si>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</si>
  <si>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</si>
  <si>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</si>
  <si>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</si>
  <si>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</si>
  <si>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</si>
  <si>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</si>
  <si>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</si>
  <si>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</si>
  <si>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</si>
  <si>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</si>
  <si>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</si>
  <si>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</si>
  <si>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</si>
  <si>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</si>
  <si>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</si>
  <si>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</si>
  <si>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</si>
  <si>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</si>
  <si>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</si>
  <si>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</si>
  <si>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</si>
  <si>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</si>
  <si>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</si>
  <si>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</si>
  <si>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</si>
  <si>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</si>
  <si>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</si>
  <si>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</si>
  <si>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</si>
  <si>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</si>
  <si>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</si>
  <si>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</si>
  <si>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</si>
  <si>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</si>
  <si>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</si>
  <si>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</si>
  <si>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</si>
  <si>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</si>
  <si>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</si>
  <si>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</si>
  <si>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</si>
  <si>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</si>
  <si>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</si>
  <si>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</si>
  <si>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</si>
  <si>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</si>
  <si>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</si>
  <si>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</si>
  <si>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</si>
  <si>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</si>
  <si>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</si>
  <si>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</si>
  <si>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</si>
  <si>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</si>
  <si>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</si>
  <si>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</si>
  <si>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</si>
  <si>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</si>
  <si>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</si>
  <si>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</si>
  <si>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</si>
  <si>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</si>
  <si>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</si>
  <si>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</si>
  <si>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</si>
  <si>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</si>
  <si>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</si>
  <si>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</si>
  <si>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</si>
  <si>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</si>
  <si>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</si>
  <si>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</si>
  <si>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</si>
  <si>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</si>
  <si>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</si>
  <si>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</si>
  <si>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</si>
  <si>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</si>
  <si>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</si>
  <si>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</si>
  <si>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</si>
  <si>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</si>
  <si>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</si>
  <si>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</si>
  <si>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</si>
  <si>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</si>
  <si>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</si>
  <si>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</si>
  <si>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</si>
  <si>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</si>
  <si>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</si>
  <si>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</si>
  <si>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</si>
  <si>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</si>
  <si>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</si>
  <si>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</si>
  <si>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</si>
  <si>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</si>
  <si>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</si>
  <si>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</si>
  <si>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</si>
  <si>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</si>
  <si>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</si>
  <si>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</si>
  <si>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</si>
  <si>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</si>
  <si>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</si>
  <si>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</si>
  <si>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</si>
  <si>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</si>
  <si>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</si>
  <si>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</si>
  <si>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</si>
  <si>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</si>
  <si>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</si>
  <si>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</si>
  <si>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</si>
  <si>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</si>
  <si>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</si>
  <si>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</si>
  <si>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</si>
  <si>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</si>
  <si>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</si>
  <si>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</si>
  <si>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</si>
  <si>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</si>
  <si>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</si>
  <si>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</si>
  <si>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</si>
  <si>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</si>
  <si>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</si>
  <si>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</si>
  <si>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</si>
  <si>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</si>
  <si>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</si>
  <si>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</si>
  <si>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</si>
  <si>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</si>
  <si>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</si>
  <si>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</si>
  <si>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</si>
  <si>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</si>
  <si>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</si>
  <si>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</si>
  <si>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</si>
  <si>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</si>
  <si>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</si>
  <si>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</si>
  <si>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</si>
  <si>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</si>
  <si>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</si>
  <si>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</si>
  <si>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</si>
  <si>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</si>
  <si>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</si>
  <si>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</si>
  <si>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</si>
  <si>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</si>
  <si>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</si>
  <si>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</si>
  <si>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</si>
  <si>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</si>
  <si>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</si>
  <si>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</si>
  <si>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</si>
  <si>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</si>
  <si>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</si>
  <si>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</si>
  <si>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</si>
  <si>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</si>
  <si>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</si>
  <si>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</si>
  <si>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</si>
  <si>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</si>
  <si>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</si>
  <si>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</si>
  <si>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</si>
  <si>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</si>
  <si>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</si>
  <si>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</si>
  <si>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</si>
  <si>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</si>
  <si>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</si>
  <si>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</si>
  <si>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</si>
  <si>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</si>
  <si>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</si>
  <si>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</si>
  <si>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</si>
  <si>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</si>
  <si>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</si>
  <si>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</si>
  <si>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</si>
  <si>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</si>
  <si>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</si>
  <si>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</si>
  <si>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</si>
  <si>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</si>
  <si>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</si>
  <si>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</si>
  <si>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</si>
  <si>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</si>
  <si>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</si>
  <si>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</si>
  <si>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</si>
  <si>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</si>
  <si>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</si>
  <si>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</si>
  <si>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</si>
  <si>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</si>
  <si>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</si>
  <si>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</si>
  <si>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</si>
  <si>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</si>
  <si>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</si>
  <si>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</si>
  <si>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</si>
  <si>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</si>
  <si>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</si>
  <si>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</si>
  <si>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</si>
  <si>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</si>
  <si>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</si>
  <si>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</si>
  <si>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</si>
  <si>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</si>
  <si>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</si>
  <si>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</si>
  <si>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</si>
  <si>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</si>
  <si>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</si>
  <si>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</si>
  <si>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</si>
  <si>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</si>
  <si>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</si>
  <si>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</si>
  <si>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</si>
  <si>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</si>
  <si>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</si>
  <si>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</si>
  <si>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</si>
  <si>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</si>
  <si>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</si>
  <si>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</si>
  <si>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</si>
  <si>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</si>
  <si>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</si>
  <si>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</si>
  <si>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</si>
  <si>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</si>
  <si>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</si>
  <si>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</si>
  <si>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</si>
  <si>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</si>
  <si>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</si>
  <si>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</si>
  <si>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</si>
  <si>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</si>
  <si>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</si>
  <si>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</si>
  <si>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</si>
  <si>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</si>
  <si>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</si>
  <si>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</si>
  <si>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</si>
  <si>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</si>
  <si>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</si>
  <si>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</si>
  <si>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</si>
  <si>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</si>
  <si>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</si>
  <si>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</si>
  <si>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</si>
  <si>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</si>
  <si>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</si>
  <si>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</si>
  <si>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</si>
  <si>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</si>
  <si>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</si>
  <si>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</si>
  <si>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</si>
  <si>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</si>
  <si>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</si>
  <si>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</si>
  <si>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</si>
  <si>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</si>
  <si>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</si>
  <si>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</si>
  <si>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</si>
  <si>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</si>
  <si>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</si>
  <si>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</si>
  <si>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</si>
  <si>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</si>
  <si>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</si>
  <si>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</si>
  <si>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</si>
  <si>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</si>
  <si>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</si>
  <si>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</si>
  <si>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</si>
  <si>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</si>
  <si>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</si>
  <si>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</si>
  <si>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</si>
  <si>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</si>
  <si>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</si>
  <si>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</si>
  <si>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</si>
  <si>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</si>
  <si>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</si>
  <si>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</si>
  <si>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</si>
  <si>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</si>
  <si>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</si>
  <si>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</si>
  <si>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</si>
  <si>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</si>
  <si>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</si>
  <si>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</si>
  <si>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</si>
  <si>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</si>
  <si>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</si>
  <si>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</si>
  <si>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</si>
  <si>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</si>
  <si>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</si>
  <si>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</si>
  <si>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</si>
  <si>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</si>
  <si>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</si>
  <si>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</si>
  <si>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</si>
  <si>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</si>
  <si>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</si>
  <si>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</si>
  <si>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</si>
  <si>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</si>
  <si>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</si>
  <si>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</si>
  <si>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</si>
  <si>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</si>
  <si>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</si>
  <si>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</si>
  <si>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</si>
  <si>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</si>
  <si>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</si>
  <si>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</si>
  <si>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</si>
  <si>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</si>
  <si>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</si>
  <si>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</si>
  <si>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</si>
  <si>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</si>
  <si>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</si>
  <si>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</si>
  <si>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</si>
  <si>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</si>
  <si>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</si>
  <si>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</si>
  <si>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</si>
  <si>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</si>
  <si>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</si>
  <si>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</si>
  <si>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</si>
  <si>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</si>
  <si>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</si>
  <si>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</si>
  <si>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</si>
  <si>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</si>
  <si>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</si>
  <si>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</si>
  <si>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</si>
  <si>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</si>
  <si>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</si>
  <si>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</si>
  <si>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</si>
  <si>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</si>
  <si>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</si>
  <si>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</si>
  <si>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</si>
  <si>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</si>
  <si>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</si>
  <si>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</si>
  <si>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</si>
  <si>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</si>
  <si>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</si>
  <si>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</si>
  <si>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</si>
  <si>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</si>
  <si>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</si>
  <si>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</si>
  <si>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</si>
  <si>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</si>
  <si>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</si>
  <si>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</si>
  <si>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</si>
  <si>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</si>
  <si>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</si>
  <si>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</si>
  <si>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</si>
  <si>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</si>
  <si>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</si>
  <si>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</si>
  <si>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</si>
  <si>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</si>
  <si>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</si>
  <si>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</si>
  <si>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</si>
  <si>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</si>
  <si>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</si>
  <si>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</si>
  <si>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</si>
  <si>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</si>
  <si>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</si>
  <si>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</si>
  <si>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</si>
  <si>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</si>
  <si>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</si>
  <si>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</si>
  <si>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</si>
  <si>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</si>
  <si>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</si>
  <si>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</si>
  <si>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</si>
  <si>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</si>
  <si>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</si>
  <si>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</si>
  <si>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</si>
  <si>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</si>
  <si>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</si>
  <si>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</si>
  <si>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</si>
  <si>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</si>
  <si>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</si>
  <si>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</si>
  <si>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</si>
  <si>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</si>
  <si>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</si>
  <si>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</si>
  <si>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</si>
  <si>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</si>
  <si>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</si>
  <si>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</si>
  <si>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</si>
  <si>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</si>
  <si>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</si>
  <si>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</si>
  <si>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</si>
  <si>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</si>
  <si>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</si>
  <si>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</si>
  <si>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</si>
  <si>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</si>
  <si>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</si>
  <si>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</si>
  <si>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</si>
  <si>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</si>
  <si>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</si>
  <si>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</si>
  <si>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</si>
  <si>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</si>
  <si>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</si>
  <si>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</si>
  <si>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</si>
  <si>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</si>
  <si>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</si>
  <si>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</si>
  <si>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</si>
  <si>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</si>
  <si>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</si>
  <si>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</si>
  <si>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</si>
  <si>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</si>
  <si>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</si>
  <si>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</si>
  <si>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</si>
  <si>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</si>
  <si>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</si>
  <si>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</si>
  <si>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</si>
  <si>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</si>
  <si>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</si>
  <si>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</si>
  <si>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</si>
  <si>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</si>
  <si>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</si>
  <si>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</si>
  <si>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</si>
  <si>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</si>
  <si>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</si>
  <si>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</si>
  <si>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</si>
  <si>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</si>
  <si>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</si>
  <si>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</si>
  <si>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</si>
  <si>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</si>
  <si>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</si>
  <si>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</si>
  <si>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</si>
  <si>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</si>
  <si>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</si>
  <si>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</si>
  <si>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</si>
  <si>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</si>
  <si>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</si>
  <si>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</si>
  <si>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</si>
  <si>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</si>
  <si>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</si>
  <si>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</si>
  <si>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</si>
  <si>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</si>
  <si>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</si>
  <si>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</si>
  <si>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</si>
  <si>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</si>
  <si>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</si>
  <si>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</si>
  <si>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</si>
  <si>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</si>
  <si>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</si>
  <si>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</si>
  <si>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</si>
  <si>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</si>
  <si>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</si>
  <si>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</si>
  <si>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</si>
  <si>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</si>
  <si>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</si>
  <si>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</si>
  <si>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</si>
  <si>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</si>
  <si>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</si>
  <si>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</si>
  <si>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</si>
  <si>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</si>
  <si>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</si>
  <si>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</si>
  <si>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</si>
  <si>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</si>
  <si>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</si>
  <si>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</si>
  <si>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</si>
  <si>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</si>
  <si>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</si>
  <si>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</si>
  <si>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</si>
  <si>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</si>
  <si>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</si>
  <si>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</si>
  <si>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</si>
  <si>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</si>
  <si>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</si>
  <si>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</si>
  <si>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</si>
  <si>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</si>
  <si>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</si>
  <si>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</si>
  <si>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</si>
  <si>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</si>
  <si>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</si>
  <si>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</si>
  <si>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</si>
  <si>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</si>
  <si>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</si>
  <si>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</si>
  <si>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</si>
  <si>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</si>
  <si>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</si>
  <si>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</si>
  <si>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</si>
  <si>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</si>
  <si>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</si>
  <si>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</si>
  <si>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</si>
  <si>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</si>
  <si>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</si>
  <si>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</si>
  <si>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</si>
  <si>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</si>
  <si>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</si>
  <si>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</si>
  <si>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</si>
  <si>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</si>
  <si>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</si>
  <si>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</si>
  <si>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</si>
  <si>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</si>
  <si>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</si>
  <si>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</si>
  <si>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</si>
  <si>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</si>
  <si>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</si>
  <si>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</si>
  <si>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</si>
  <si>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</si>
  <si>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</si>
  <si>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</si>
  <si>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</si>
  <si>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</si>
  <si>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</si>
  <si>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</si>
  <si>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</si>
  <si>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</si>
  <si>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</si>
  <si>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</si>
  <si>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</si>
  <si>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</si>
  <si>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</si>
  <si>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</si>
  <si>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</si>
  <si>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</si>
  <si>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</si>
  <si>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</si>
  <si>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</si>
  <si>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</si>
  <si>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</si>
  <si>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</si>
  <si>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</si>
  <si>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</si>
  <si>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</si>
  <si>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</si>
  <si>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</si>
  <si>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</si>
  <si>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</si>
  <si>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</si>
  <si>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</si>
  <si>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</si>
  <si>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</si>
  <si>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</si>
  <si>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</si>
  <si>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</si>
  <si>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</si>
  <si>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</si>
  <si>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</si>
  <si>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</si>
  <si>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</si>
  <si>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</si>
  <si>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</si>
  <si>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</si>
  <si>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</si>
  <si>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</si>
  <si>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</si>
  <si>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</si>
  <si>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</si>
  <si>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</si>
  <si>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</si>
  <si>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</si>
  <si>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</si>
  <si>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</si>
  <si>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</si>
  <si>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</si>
  <si>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</si>
  <si>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</si>
  <si>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</si>
  <si>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</si>
  <si>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</si>
  <si>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</si>
  <si>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</si>
  <si>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</si>
  <si>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</si>
  <si>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</si>
  <si>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</si>
  <si>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</si>
  <si>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</si>
  <si>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</si>
  <si>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</si>
  <si>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</si>
  <si>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</si>
  <si>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</si>
  <si>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</si>
  <si>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</si>
  <si>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</si>
  <si>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</si>
  <si>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</si>
  <si>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</si>
  <si>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</si>
  <si>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</si>
  <si>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</si>
  <si>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</si>
  <si>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</si>
  <si>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</si>
  <si>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</si>
  <si>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</si>
  <si>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</si>
  <si>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</si>
  <si>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</si>
  <si>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</si>
  <si>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</si>
  <si>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</si>
  <si>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</si>
  <si>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</si>
  <si>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</si>
  <si>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</si>
  <si>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</si>
  <si>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</si>
  <si>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</si>
  <si>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</si>
  <si>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</si>
  <si>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</si>
  <si>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</si>
  <si>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</si>
  <si>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</si>
  <si>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</si>
  <si>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</si>
  <si>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</si>
  <si>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</si>
  <si>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</si>
  <si>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</si>
  <si>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</si>
  <si>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</si>
  <si>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</si>
  <si>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</si>
  <si>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</si>
  <si>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</si>
  <si>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</si>
  <si>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</si>
  <si>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</si>
  <si>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</si>
  <si>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</si>
  <si>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</si>
  <si>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</si>
  <si>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</si>
  <si>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</si>
  <si>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</si>
  <si>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</si>
  <si>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</si>
  <si>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</si>
  <si>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</si>
  <si>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</si>
  <si>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</si>
  <si>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</si>
  <si>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</si>
  <si>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</si>
  <si>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</si>
  <si>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</si>
  <si>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</si>
  <si>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</si>
  <si>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</si>
  <si>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</si>
  <si>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</si>
  <si>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</si>
  <si>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</si>
  <si>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</si>
  <si>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</si>
  <si>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</si>
  <si>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</si>
  <si>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</si>
  <si>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</si>
  <si>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</si>
  <si>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</si>
  <si>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</si>
  <si>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</si>
  <si>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</si>
  <si>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</si>
  <si>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</si>
  <si>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</si>
  <si>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</si>
  <si>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</si>
  <si>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</si>
  <si>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</si>
  <si>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</si>
  <si>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</si>
  <si>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</si>
  <si>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</si>
  <si>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</si>
  <si>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</si>
  <si>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</si>
  <si>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</si>
  <si>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</si>
  <si>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</si>
  <si>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</si>
  <si>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</si>
  <si>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</si>
  <si>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</si>
  <si>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</si>
  <si>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</si>
  <si>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</si>
  <si>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</si>
  <si>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</si>
  <si>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</si>
  <si>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</si>
  <si>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</si>
  <si>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</si>
  <si>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</si>
  <si>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</si>
  <si>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</si>
  <si>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</si>
  <si>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</si>
  <si>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</si>
  <si>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</si>
  <si>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</si>
  <si>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</si>
  <si>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</si>
  <si>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</si>
  <si>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</si>
  <si>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</si>
  <si>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</si>
  <si>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</si>
  <si>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</si>
  <si>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</si>
  <si>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</si>
  <si>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</si>
  <si>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</si>
  <si>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</si>
  <si>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</si>
  <si>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</si>
  <si>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</si>
  <si>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</si>
  <si>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</si>
  <si>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</si>
  <si>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</si>
  <si>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</si>
  <si>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</si>
  <si>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</si>
  <si>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</si>
  <si>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</si>
  <si>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</si>
  <si>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</si>
  <si>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</si>
  <si>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</si>
  <si>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</si>
  <si>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</si>
  <si>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</si>
  <si>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</si>
  <si>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</si>
  <si>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</si>
  <si>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</si>
  <si>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</si>
  <si>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</si>
  <si>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</si>
  <si>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</si>
  <si>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</si>
  <si>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</si>
  <si>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</si>
  <si>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</si>
  <si>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</si>
  <si>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</si>
  <si>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</si>
  <si>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</si>
  <si>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</si>
  <si>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</si>
  <si>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</si>
  <si>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</si>
  <si>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</si>
  <si>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</si>
  <si>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</si>
  <si>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</si>
  <si>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</si>
  <si>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</si>
  <si>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</si>
  <si>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</si>
  <si>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</si>
  <si>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</si>
  <si>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</si>
  <si>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</si>
  <si>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</si>
  <si>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</si>
  <si>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</si>
  <si>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</si>
  <si>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</si>
  <si>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</si>
  <si>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</si>
  <si>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</si>
  <si>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</si>
  <si>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</si>
  <si>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</si>
  <si>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</si>
  <si>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</si>
  <si>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</si>
  <si>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</si>
  <si>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</si>
  <si>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</si>
  <si>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</si>
  <si>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</si>
  <si>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</si>
  <si>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</si>
  <si>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</si>
  <si>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</si>
  <si>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</si>
  <si>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</si>
  <si>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</si>
  <si>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</si>
  <si>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</si>
  <si>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</si>
  <si>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</si>
  <si>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</si>
  <si>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</si>
  <si>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</si>
  <si>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</si>
  <si>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</si>
  <si>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</si>
  <si>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</si>
  <si>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</si>
  <si>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</si>
  <si>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</si>
  <si>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</si>
  <si>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</si>
  <si>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</si>
  <si>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</si>
  <si>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</si>
  <si>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</si>
  <si>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</si>
  <si>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</si>
  <si>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</si>
  <si>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</si>
  <si>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</si>
  <si>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</si>
  <si>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</si>
  <si>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</si>
  <si>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</si>
  <si>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</si>
  <si>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</si>
  <si>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</si>
  <si>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</si>
  <si>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</si>
  <si>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</si>
  <si>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</si>
  <si>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</si>
  <si>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</si>
  <si>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</si>
  <si>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</si>
  <si>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</si>
  <si>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</si>
  <si>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</si>
  <si>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</si>
  <si>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</si>
  <si>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</si>
  <si>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</si>
  <si>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</si>
  <si>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</si>
  <si>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</si>
  <si>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</si>
  <si>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</si>
  <si>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</si>
  <si>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</si>
  <si>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</si>
  <si>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</si>
  <si>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</si>
  <si>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</si>
  <si>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</si>
  <si>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</si>
  <si>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</si>
  <si>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</si>
  <si>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</si>
  <si>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</si>
  <si>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</si>
  <si>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</si>
  <si>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</si>
  <si>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</si>
  <si>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</si>
  <si>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</si>
  <si>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</si>
  <si>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</si>
  <si>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</si>
  <si>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</si>
  <si>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</si>
  <si>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</si>
  <si>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</si>
  <si>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</si>
  <si>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</si>
  <si>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</si>
  <si>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</si>
  <si>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</si>
  <si>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</si>
  <si>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</si>
  <si>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</si>
  <si>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</si>
  <si>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</si>
  <si>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</si>
  <si>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</si>
  <si>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</si>
  <si>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</si>
  <si>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</si>
  <si>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</si>
  <si>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</si>
  <si>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</si>
  <si>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</si>
  <si>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</si>
  <si>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</si>
  <si>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</si>
  <si>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</si>
  <si>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</si>
  <si>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</si>
  <si>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</si>
  <si>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</si>
  <si>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</si>
  <si>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</si>
  <si>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</si>
  <si>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</si>
  <si>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</si>
  <si>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</si>
  <si>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</si>
  <si>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</si>
  <si>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</si>
  <si>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</si>
  <si>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</si>
  <si>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</si>
  <si>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</si>
  <si>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</si>
  <si>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</si>
  <si>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</si>
  <si>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</si>
  <si>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</si>
  <si>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</si>
  <si>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</si>
  <si>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</si>
  <si>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</si>
  <si>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</si>
  <si>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</si>
  <si>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</si>
  <si>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</si>
  <si>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</si>
  <si>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</si>
  <si>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</si>
  <si>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</si>
  <si>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</si>
  <si>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</si>
  <si>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</si>
  <si>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</si>
  <si>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</si>
  <si>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</si>
  <si>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</si>
  <si>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</si>
  <si>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</si>
  <si>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</si>
  <si>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</si>
  <si>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</si>
  <si>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</si>
  <si>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</si>
  <si>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</si>
  <si>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</si>
  <si>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</si>
  <si>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</si>
  <si>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</si>
  <si>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</si>
  <si>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</si>
  <si>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</si>
  <si>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</si>
  <si>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</si>
  <si>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</si>
  <si>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</si>
  <si>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</si>
  <si>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</si>
  <si>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</si>
  <si>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</si>
  <si>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</si>
  <si>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</si>
  <si>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</si>
  <si>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</si>
  <si>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</si>
  <si>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</si>
  <si>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</si>
  <si>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</si>
  <si>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</si>
  <si>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</si>
  <si>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</si>
  <si>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</si>
  <si>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</si>
  <si>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</si>
  <si>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</si>
  <si>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</si>
  <si>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</si>
  <si>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</si>
  <si>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</si>
  <si>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</si>
  <si>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</si>
  <si>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</si>
  <si>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</si>
  <si>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</si>
  <si>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</si>
  <si>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</si>
  <si>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</si>
  <si>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</si>
  <si>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</si>
  <si>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</si>
  <si>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</si>
  <si>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</si>
  <si>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</si>
  <si>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</si>
  <si>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</si>
  <si>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</si>
  <si>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</si>
  <si>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</si>
  <si>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</si>
  <si>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</si>
  <si>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</si>
  <si>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</si>
  <si>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</si>
  <si>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</si>
  <si>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</si>
  <si>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</si>
  <si>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</si>
  <si>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</si>
  <si>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</si>
  <si>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</si>
  <si>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</si>
  <si>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</si>
  <si>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</si>
  <si>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</si>
  <si>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</si>
  <si>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</si>
  <si>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</si>
  <si>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</si>
  <si>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</si>
  <si>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</si>
  <si>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</si>
  <si>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</si>
  <si>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</si>
  <si>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</si>
  <si>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</si>
  <si>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</si>
  <si>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</si>
  <si>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</si>
  <si>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</si>
  <si>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</si>
  <si>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</si>
  <si>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</si>
  <si>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</si>
  <si>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</si>
  <si>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</si>
  <si>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</si>
  <si>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</si>
  <si>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</si>
  <si>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</si>
  <si>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</si>
  <si>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</si>
  <si>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</si>
  <si>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</si>
  <si>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</si>
  <si>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</si>
  <si>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</si>
  <si>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</si>
  <si>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</si>
  <si>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</si>
  <si>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</si>
  <si>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</si>
  <si>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</si>
  <si>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</si>
  <si>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</si>
  <si>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</si>
  <si>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</si>
  <si>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</si>
  <si>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</si>
  <si>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</si>
  <si>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</si>
  <si>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</si>
  <si>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</si>
  <si>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</si>
  <si>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</si>
  <si>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</si>
  <si>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</si>
  <si>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</si>
  <si>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</si>
  <si>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</si>
  <si>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</si>
  <si>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</si>
  <si>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</si>
  <si>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</si>
  <si>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</si>
  <si>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</si>
  <si>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</si>
  <si>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</si>
  <si>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</si>
  <si>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</si>
  <si>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</si>
  <si>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</si>
  <si>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</si>
  <si>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</si>
  <si>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</si>
  <si>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</si>
  <si>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</si>
  <si>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</si>
  <si>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</si>
  <si>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</si>
  <si>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</si>
  <si>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</si>
  <si>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</si>
  <si>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</si>
  <si>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</si>
  <si>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</si>
  <si>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</si>
  <si>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</si>
  <si>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</si>
  <si>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</si>
  <si>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</si>
  <si>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</si>
  <si>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</si>
  <si>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</si>
  <si>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</si>
  <si>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</si>
  <si>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</si>
  <si>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</si>
  <si>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</si>
  <si>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</si>
  <si>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</si>
  <si>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</si>
  <si>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</si>
  <si>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</si>
  <si>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</si>
  <si>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</si>
  <si>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</si>
  <si>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</si>
  <si>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</si>
  <si>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</si>
  <si>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</si>
  <si>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</si>
  <si>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</si>
  <si>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</si>
  <si>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</si>
  <si>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</si>
  <si>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</si>
  <si>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</si>
  <si>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</si>
  <si>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</si>
  <si>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</si>
  <si>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</si>
  <si>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</si>
  <si>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</si>
  <si>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</si>
  <si>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</si>
  <si>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</si>
  <si>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</si>
  <si>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</si>
  <si>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</si>
  <si>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</si>
  <si>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</si>
  <si>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</si>
  <si>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</si>
  <si>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</si>
  <si>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</si>
  <si>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</si>
  <si>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</si>
  <si>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</si>
  <si>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</si>
  <si>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</si>
  <si>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</si>
  <si>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</si>
  <si>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</si>
  <si>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</si>
  <si>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</si>
  <si>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</si>
  <si>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</si>
  <si>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</si>
  <si>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</si>
  <si>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</si>
  <si>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</si>
  <si>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</si>
  <si>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</si>
  <si>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</si>
  <si>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</si>
  <si>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</si>
  <si>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</si>
  <si>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</si>
  <si>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</si>
  <si>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</si>
  <si>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</si>
  <si>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</si>
  <si>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</si>
  <si>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</si>
  <si>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</si>
  <si>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</si>
  <si>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</si>
  <si>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</si>
  <si>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</si>
  <si>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</si>
  <si>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</si>
  <si>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</si>
  <si>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</si>
  <si>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</si>
  <si>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</si>
  <si>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</si>
  <si>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</si>
  <si>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</si>
  <si>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</si>
  <si>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</si>
  <si>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</si>
  <si>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</si>
  <si>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</si>
  <si>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</si>
  <si>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</si>
  <si>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</si>
  <si>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</si>
  <si>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</si>
  <si>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</si>
  <si>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</si>
  <si>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</si>
  <si>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</si>
  <si>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</si>
  <si>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</si>
  <si>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</si>
  <si>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</si>
  <si>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</si>
  <si>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</si>
  <si>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</si>
  <si>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</si>
  <si>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</si>
  <si>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</si>
  <si>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</si>
  <si>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</si>
  <si>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</si>
  <si>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</si>
  <si>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</si>
  <si>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</si>
  <si>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</si>
  <si>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</si>
  <si>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</si>
  <si>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</si>
  <si>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</si>
  <si>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</si>
  <si>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</si>
  <si>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</si>
  <si>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</si>
  <si>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</si>
  <si>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</si>
  <si>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</si>
  <si>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</si>
  <si>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</si>
  <si>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</si>
  <si>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</si>
  <si>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</si>
  <si>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</si>
  <si>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</si>
  <si>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</si>
  <si>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</si>
  <si>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</si>
  <si>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</si>
  <si>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</si>
  <si>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</si>
  <si>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</si>
  <si>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</si>
  <si>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</si>
  <si>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</si>
  <si>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</si>
  <si>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</si>
  <si>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</si>
  <si>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</si>
  <si>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</si>
  <si>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</si>
  <si>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</si>
  <si>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</si>
  <si>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</si>
  <si>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</si>
  <si>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</si>
  <si>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</si>
  <si>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</si>
  <si>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</si>
  <si>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</si>
  <si>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</si>
  <si>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</si>
  <si>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</si>
  <si>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</si>
  <si>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</si>
  <si>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</si>
  <si>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</si>
  <si>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</si>
  <si>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</si>
  <si>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</si>
  <si>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</si>
  <si>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</si>
  <si>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</si>
  <si>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</si>
  <si>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</si>
  <si>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</si>
  <si>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</si>
  <si>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</si>
  <si>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</si>
  <si>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</si>
  <si>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</si>
  <si>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</si>
  <si>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</si>
  <si>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</si>
  <si>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</si>
  <si>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</si>
  <si>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</si>
  <si>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</si>
  <si>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</si>
  <si>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</si>
  <si>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</si>
  <si>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</si>
  <si>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</si>
  <si>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</si>
  <si>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</si>
  <si>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</si>
  <si>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</si>
  <si>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</si>
  <si>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</si>
  <si>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</si>
  <si>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</si>
  <si>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</si>
  <si>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</si>
  <si>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</si>
  <si>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</si>
  <si>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</si>
  <si>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</si>
  <si>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</si>
  <si>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</si>
  <si>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</si>
  <si>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</si>
  <si>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</si>
  <si>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</si>
  <si>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</si>
  <si>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</si>
  <si>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</si>
  <si>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</si>
  <si>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</si>
  <si>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</si>
  <si>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</si>
  <si>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</si>
  <si>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</si>
  <si>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</si>
  <si>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</si>
  <si>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</si>
  <si>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</si>
  <si>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</si>
  <si>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</si>
  <si>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</si>
  <si>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</si>
  <si>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</si>
  <si>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</si>
  <si>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</si>
  <si>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</si>
  <si>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</si>
  <si>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</si>
  <si>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</si>
  <si>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</si>
  <si>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</si>
  <si>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</si>
  <si>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</si>
  <si>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</si>
  <si>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</si>
  <si>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</si>
  <si>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</si>
  <si>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</si>
  <si>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</si>
  <si>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</si>
  <si>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</si>
  <si>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</si>
  <si>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</si>
  <si>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</si>
  <si>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</si>
  <si>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</si>
  <si>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</si>
  <si>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</si>
  <si>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</si>
  <si>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</si>
  <si>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</si>
  <si>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</si>
  <si>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</si>
  <si>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</si>
  <si>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</si>
  <si>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</si>
  <si>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</si>
  <si>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</si>
  <si>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</si>
  <si>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</si>
  <si>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</si>
  <si>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</si>
  <si>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</si>
  <si>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</si>
  <si>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</si>
  <si>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</si>
  <si>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</si>
  <si>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</si>
  <si>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</si>
  <si>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</si>
  <si>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</si>
  <si>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</si>
  <si>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</si>
  <si>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</si>
  <si>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</si>
  <si>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</si>
  <si>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</si>
  <si>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</si>
  <si>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</si>
  <si>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</si>
  <si>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</si>
  <si>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</si>
  <si>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</si>
  <si>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</si>
  <si>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</si>
  <si>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</si>
  <si>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</si>
  <si>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</si>
  <si>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</si>
  <si>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</si>
  <si>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</si>
  <si>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</si>
  <si>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</si>
  <si>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</si>
  <si>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</si>
  <si>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</si>
  <si>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</si>
  <si>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</si>
  <si>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</si>
  <si>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</si>
  <si>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</si>
  <si>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</si>
  <si>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</si>
  <si>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</si>
  <si>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</si>
  <si>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</si>
  <si>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</si>
  <si>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</si>
  <si>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</si>
  <si>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</si>
  <si>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</si>
  <si>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</si>
  <si>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</si>
  <si>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</si>
  <si>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</si>
  <si>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</si>
  <si>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</si>
  <si>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</si>
  <si>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</si>
  <si>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</si>
  <si>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</si>
  <si>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</si>
  <si>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</si>
  <si>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</si>
  <si>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</si>
  <si>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</si>
  <si>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</si>
  <si>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</si>
  <si>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</si>
  <si>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</si>
  <si>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</si>
  <si>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</si>
  <si>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</si>
  <si>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</si>
  <si>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</si>
  <si>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</si>
  <si>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</si>
  <si>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</si>
  <si>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</si>
  <si>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</si>
  <si>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</si>
  <si>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</si>
  <si>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</si>
  <si>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</si>
  <si>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</si>
  <si>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</si>
  <si>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</si>
  <si>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</si>
  <si>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</si>
  <si>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</si>
  <si>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</si>
  <si>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</si>
  <si>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</si>
  <si>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</si>
  <si>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</si>
  <si>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</si>
  <si>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</si>
  <si>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</si>
  <si>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</si>
  <si>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</si>
  <si>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</si>
  <si>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</si>
  <si>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</si>
  <si>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</si>
  <si>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</si>
  <si>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</si>
  <si>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</si>
  <si>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</si>
  <si>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</si>
  <si>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</si>
  <si>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</si>
  <si>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</si>
  <si>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</si>
  <si>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</si>
  <si>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</si>
  <si>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</si>
  <si>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</si>
  <si>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</si>
  <si>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</si>
  <si>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</si>
  <si>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</si>
  <si>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</si>
  <si>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</si>
  <si>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</si>
  <si>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</si>
  <si>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</si>
  <si>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</si>
  <si>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</si>
  <si>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</si>
  <si>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</si>
  <si>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</si>
  <si>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</si>
  <si>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</si>
  <si>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</si>
  <si>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</si>
  <si>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</si>
  <si>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</si>
  <si>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</si>
  <si>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</si>
  <si>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</si>
  <si>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</si>
  <si>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</si>
  <si>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</si>
  <si>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</si>
  <si>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</si>
  <si>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</si>
  <si>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</si>
  <si>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</si>
  <si>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</si>
  <si>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</si>
  <si>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</si>
  <si>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</si>
  <si>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</si>
  <si>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</si>
  <si>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</si>
  <si>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</si>
  <si>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</si>
  <si>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</si>
  <si>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</si>
  <si>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</si>
  <si>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</si>
  <si>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</si>
  <si>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</si>
  <si>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</si>
  <si>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</si>
  <si>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</si>
  <si>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</si>
  <si>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</si>
  <si>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</si>
  <si>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</si>
  <si>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</si>
  <si>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</si>
  <si>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</si>
  <si>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</si>
  <si>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</si>
  <si>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</si>
  <si>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</si>
  <si>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</si>
  <si>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</si>
  <si>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</si>
  <si>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</si>
  <si>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</si>
  <si>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</si>
  <si>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</si>
  <si>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</si>
  <si>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</si>
  <si>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</si>
  <si>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</si>
  <si>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</si>
  <si>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</si>
  <si>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</si>
  <si>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</si>
  <si>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</si>
  <si>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</si>
  <si>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</si>
  <si>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</si>
  <si>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</si>
  <si>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</si>
  <si>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</si>
  <si>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</si>
  <si>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</si>
  <si>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</si>
  <si>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</si>
  <si>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</si>
  <si>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</si>
  <si>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</si>
  <si>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</si>
  <si>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</si>
  <si>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</si>
  <si>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</si>
  <si>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</si>
  <si>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</si>
  <si>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</si>
  <si>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</si>
  <si>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</si>
  <si>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</si>
  <si>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</si>
  <si>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</si>
  <si>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</si>
  <si>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</si>
  <si>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</si>
  <si>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</si>
  <si>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</si>
  <si>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</si>
  <si>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</si>
  <si>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</si>
  <si>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</si>
  <si>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</si>
  <si>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</si>
  <si>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</si>
  <si>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</si>
  <si>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</si>
  <si>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</si>
  <si>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</si>
  <si>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</si>
  <si>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</si>
  <si>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</si>
  <si>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</si>
  <si>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</si>
  <si>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</si>
  <si>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</si>
  <si>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</si>
  <si>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</si>
  <si>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</si>
  <si>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</si>
  <si>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</si>
  <si>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</si>
  <si>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</si>
  <si>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</si>
  <si>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</si>
  <si>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</si>
  <si>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</si>
  <si>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</si>
  <si>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</si>
  <si>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</si>
  <si>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</si>
  <si>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</si>
  <si>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</si>
  <si>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</si>
  <si>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</si>
  <si>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</si>
  <si>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</si>
  <si>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</si>
  <si>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</si>
  <si>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</si>
  <si>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</si>
  <si>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</si>
  <si>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</si>
  <si>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</si>
  <si>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</si>
  <si>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</si>
  <si>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</si>
  <si>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</si>
  <si>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</si>
  <si>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</si>
  <si>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</si>
  <si>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</si>
  <si>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</si>
  <si>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</si>
  <si>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</si>
  <si>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</si>
  <si>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</si>
  <si>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</si>
  <si>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</si>
  <si>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</si>
  <si>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</si>
  <si>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</si>
  <si>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</si>
  <si>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</si>
  <si>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</si>
  <si>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</si>
  <si>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</si>
  <si>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</si>
  <si>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</si>
  <si>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</si>
  <si>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</si>
  <si>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</si>
  <si>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</si>
  <si>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</si>
  <si>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</si>
  <si>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</si>
  <si>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</si>
  <si>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</si>
  <si>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</si>
  <si>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</si>
  <si>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</si>
  <si>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</si>
  <si>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</si>
  <si>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</si>
  <si>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</si>
  <si>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</si>
  <si>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</si>
  <si>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</si>
  <si>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</si>
  <si>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</si>
  <si>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</si>
  <si>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</si>
  <si>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</si>
  <si>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</si>
  <si>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</si>
  <si>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</si>
  <si>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</si>
  <si>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</si>
  <si>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</si>
  <si>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</si>
  <si>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</si>
  <si>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</si>
  <si>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</si>
  <si>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</si>
  <si>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</si>
  <si>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</si>
  <si>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</si>
  <si>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</si>
  <si>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</si>
  <si>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</si>
  <si>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</si>
  <si>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</si>
  <si>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</si>
  <si>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</si>
  <si>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</si>
  <si>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</si>
  <si>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</si>
  <si>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</si>
  <si>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</si>
  <si>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</si>
  <si>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</si>
  <si>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</si>
  <si>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</si>
  <si>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</si>
  <si>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</si>
  <si>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</si>
  <si>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</si>
  <si>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</si>
  <si>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</si>
  <si>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</si>
  <si>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</si>
  <si>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</si>
  <si>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</si>
  <si>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</si>
  <si>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</si>
  <si>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</si>
  <si>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</si>
  <si>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</si>
  <si>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</si>
  <si>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</si>
  <si>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</si>
  <si>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</si>
  <si>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</si>
  <si>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</si>
  <si>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</si>
  <si>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</si>
  <si>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</si>
  <si>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</si>
  <si>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</si>
  <si>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</si>
  <si>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</si>
  <si>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</si>
  <si>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</si>
  <si>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</si>
  <si>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</si>
  <si>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</si>
  <si>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</si>
  <si>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</si>
  <si>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</si>
  <si>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</si>
  <si>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</si>
  <si>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</si>
  <si>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</si>
  <si>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</si>
  <si>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</si>
  <si>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</si>
  <si>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</si>
  <si>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</si>
  <si>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</si>
  <si>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</si>
  <si>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</si>
  <si>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</si>
  <si>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</si>
  <si>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</si>
  <si>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</si>
  <si>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</si>
  <si>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</si>
  <si>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</si>
  <si>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</si>
  <si>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</si>
  <si>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</si>
  <si>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</si>
  <si>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</si>
  <si>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</si>
  <si>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</si>
  <si>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</si>
  <si>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</si>
  <si>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</si>
  <si>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</si>
  <si>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</si>
  <si>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</si>
  <si>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</si>
  <si>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</si>
  <si>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</si>
  <si>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</si>
  <si>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</si>
  <si>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</si>
  <si>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</si>
  <si>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</si>
  <si>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</si>
  <si>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</si>
  <si>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</si>
  <si>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</si>
  <si>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</si>
  <si>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</si>
  <si>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</si>
  <si>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</si>
  <si>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</si>
  <si>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</si>
  <si>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</si>
  <si>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</si>
  <si>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</si>
  <si>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</si>
  <si>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</si>
  <si>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</si>
  <si>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</si>
  <si>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</si>
  <si>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</si>
  <si>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</si>
  <si>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</si>
  <si>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</si>
  <si>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</si>
  <si>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</si>
  <si>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</si>
  <si>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</si>
  <si>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</si>
  <si>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</si>
  <si>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</si>
  <si>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</si>
  <si>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</si>
  <si>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</si>
  <si>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</si>
  <si>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</si>
  <si>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</si>
  <si>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</si>
  <si>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</si>
  <si>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</si>
  <si>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</si>
  <si>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</si>
  <si>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</si>
  <si>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</si>
  <si>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</si>
  <si>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</si>
  <si>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</si>
  <si>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</si>
  <si>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</si>
  <si>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</si>
  <si>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</si>
  <si>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</si>
  <si>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</si>
  <si>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</si>
  <si>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</si>
  <si>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</si>
  <si>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</si>
  <si>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</si>
  <si>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</si>
  <si>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</si>
  <si>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</si>
  <si>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</si>
  <si>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</si>
  <si>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</si>
  <si>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</si>
  <si>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</si>
  <si>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</si>
  <si>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</si>
  <si>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</si>
  <si>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</si>
  <si>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</si>
  <si>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</si>
  <si>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</si>
  <si>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</si>
  <si>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</si>
  <si>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</si>
  <si>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</si>
  <si>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</si>
  <si>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</si>
  <si>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</si>
  <si>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</si>
  <si>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</si>
  <si>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</si>
  <si>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</si>
  <si>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</si>
  <si>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</si>
  <si>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</si>
  <si>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</si>
  <si>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</si>
  <si>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</si>
  <si>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</si>
  <si>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</si>
  <si>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</si>
  <si>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</si>
  <si>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</si>
  <si>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</si>
  <si>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</si>
  <si>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</si>
  <si>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</si>
  <si>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</si>
  <si>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</si>
  <si>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</si>
  <si>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</si>
  <si>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</si>
  <si>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</si>
  <si>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</si>
  <si>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</si>
  <si>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</si>
  <si>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</si>
  <si>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</si>
  <si>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</si>
  <si>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</si>
  <si>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</si>
  <si>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</si>
  <si>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</si>
  <si>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</si>
  <si>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</si>
  <si>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</si>
  <si>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</si>
  <si>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</si>
  <si>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</si>
  <si>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</si>
  <si>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</si>
  <si>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</si>
  <si>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</si>
  <si>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</si>
  <si>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</si>
  <si>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</si>
  <si>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</si>
  <si>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</si>
  <si>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</si>
  <si>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</si>
  <si>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</si>
  <si>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</si>
  <si>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</si>
  <si>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</si>
  <si>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</si>
  <si>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</si>
  <si>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</si>
  <si>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</si>
  <si>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</si>
  <si>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</si>
  <si>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</si>
  <si>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</si>
  <si>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</si>
  <si>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</si>
  <si>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</si>
  <si>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</si>
  <si>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</si>
  <si>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</si>
  <si>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</si>
  <si>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</si>
  <si>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</si>
  <si>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</si>
  <si>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</si>
  <si>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</si>
  <si>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</si>
  <si>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</si>
  <si>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</si>
  <si>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</si>
  <si>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</si>
  <si>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</si>
  <si>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</si>
  <si>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</si>
  <si>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</si>
  <si>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</si>
  <si>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</si>
  <si>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</si>
  <si>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</si>
  <si>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</si>
  <si>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</si>
  <si>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</si>
  <si>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</si>
  <si>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</si>
  <si>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</si>
  <si>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</si>
  <si>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</si>
  <si>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</si>
  <si>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</si>
  <si>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</si>
  <si>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</si>
  <si>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</si>
  <si>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</si>
  <si>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</si>
  <si>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</si>
  <si>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</si>
  <si>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</si>
  <si>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</si>
  <si>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</si>
  <si>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</si>
  <si>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</si>
  <si>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</si>
  <si>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</si>
  <si>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</si>
  <si>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</si>
  <si>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</si>
  <si>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</si>
  <si>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</si>
  <si>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</si>
  <si>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</si>
  <si>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</si>
  <si>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</si>
  <si>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</si>
  <si>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</si>
  <si>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</si>
  <si>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</si>
  <si>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</si>
  <si>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</si>
  <si>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</si>
  <si>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</si>
  <si>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</si>
  <si>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</si>
  <si>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</si>
  <si>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</si>
  <si>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</si>
  <si>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</si>
  <si>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</si>
  <si>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</si>
  <si>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</si>
  <si>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</si>
  <si>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</si>
  <si>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</si>
  <si>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</si>
  <si>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</si>
  <si>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</si>
  <si>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</si>
  <si>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</si>
  <si>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</si>
  <si>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</si>
  <si>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</si>
  <si>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</si>
  <si>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</si>
  <si>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</si>
  <si>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</si>
  <si>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</si>
  <si>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</si>
  <si>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</si>
  <si>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</si>
  <si>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</si>
  <si>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</si>
  <si>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</si>
  <si>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</si>
  <si>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</si>
  <si>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</si>
  <si>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</si>
  <si>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</si>
  <si>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</si>
  <si>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</si>
  <si>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</si>
  <si>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</si>
  <si>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</si>
  <si>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</si>
  <si>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</si>
  <si>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</si>
  <si>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</si>
  <si>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</si>
  <si>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</si>
  <si>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</si>
  <si>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</si>
  <si>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</si>
  <si>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</si>
  <si>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</si>
  <si>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</si>
  <si>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</si>
  <si>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</si>
  <si>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</si>
  <si>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</si>
  <si>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</si>
  <si>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</si>
  <si>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</si>
  <si>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</si>
  <si>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</si>
  <si>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</si>
  <si>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</si>
  <si>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</si>
  <si>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</si>
  <si>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</si>
  <si>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</si>
  <si>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</si>
  <si>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</si>
  <si>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</si>
  <si>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</si>
  <si>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</si>
  <si>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</si>
  <si>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</si>
  <si>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</si>
  <si>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</si>
  <si>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</si>
  <si>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</si>
  <si>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</si>
  <si>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</si>
  <si>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</si>
  <si>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</si>
  <si>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</si>
  <si>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</si>
  <si>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</si>
  <si>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</si>
  <si>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</si>
  <si>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</si>
  <si>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</si>
  <si>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</si>
  <si>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</si>
  <si>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</si>
  <si>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</si>
  <si>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</si>
  <si>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</si>
  <si>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</si>
  <si>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</si>
  <si>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</si>
  <si>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</si>
  <si>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</si>
  <si>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</si>
  <si>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</si>
  <si>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</si>
  <si>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</si>
  <si>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</si>
  <si>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</si>
  <si>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</si>
  <si>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</si>
  <si>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</si>
  <si>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</si>
  <si>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</si>
  <si>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</si>
  <si>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</si>
  <si>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</si>
  <si>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</si>
  <si>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</si>
  <si>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</si>
  <si>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</si>
  <si>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</si>
  <si>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</si>
  <si>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</si>
  <si>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</si>
  <si>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</si>
  <si>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</si>
  <si>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</si>
  <si>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</si>
  <si>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</si>
  <si>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</si>
  <si>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</si>
  <si>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</si>
  <si>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</si>
  <si>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</si>
  <si>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</si>
  <si>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</si>
  <si>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</si>
  <si>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</si>
  <si>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</si>
  <si>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</si>
  <si>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</si>
  <si>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</si>
  <si>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</si>
  <si>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</si>
  <si>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</si>
  <si>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</si>
  <si>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</si>
  <si>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</si>
  <si>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</si>
  <si>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</si>
  <si>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</si>
  <si>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</si>
  <si>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</si>
  <si>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</si>
  <si>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</si>
  <si>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</si>
  <si>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</si>
  <si>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</si>
  <si>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</si>
  <si>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</si>
  <si>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</si>
  <si>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</si>
  <si>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</si>
  <si>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</si>
  <si>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</si>
  <si>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</si>
  <si>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</si>
  <si>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</si>
  <si>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</si>
  <si>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</si>
  <si>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</si>
  <si>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</si>
  <si>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</si>
  <si>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</si>
  <si>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</si>
  <si>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</si>
  <si>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</si>
  <si>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</si>
  <si>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</si>
  <si>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</si>
  <si>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</si>
  <si>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</si>
  <si>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</si>
  <si>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</si>
  <si>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</si>
  <si>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</si>
  <si>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</si>
  <si>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</si>
  <si>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</si>
  <si>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</si>
  <si>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</si>
  <si>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</si>
  <si>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</si>
  <si>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</si>
  <si>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</si>
  <si>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</si>
  <si>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</si>
  <si>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</si>
  <si>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</si>
  <si>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</si>
  <si>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</si>
  <si>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</si>
  <si>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</si>
  <si>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</si>
  <si>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</si>
  <si>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</si>
  <si>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</si>
  <si>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</si>
  <si>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</si>
  <si>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</si>
  <si>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</si>
  <si>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</si>
  <si>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</si>
  <si>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</si>
  <si>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</si>
  <si>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</si>
  <si>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</si>
  <si>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</si>
  <si>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</si>
  <si>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</si>
  <si>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</si>
  <si>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</si>
  <si>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</si>
  <si>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</si>
  <si>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</si>
  <si>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</si>
  <si>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</si>
  <si>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</si>
  <si>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</si>
  <si>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</si>
  <si>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</si>
  <si>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</si>
  <si>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</si>
  <si>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</si>
  <si>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</si>
  <si>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</si>
  <si>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</si>
  <si>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</si>
  <si>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</si>
  <si>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</si>
  <si>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</si>
  <si>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</si>
  <si>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</si>
  <si>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</si>
  <si>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</si>
  <si>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</si>
  <si>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</si>
  <si>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</si>
  <si>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</si>
  <si>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</si>
  <si>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</si>
  <si>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</si>
  <si>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</si>
  <si>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</si>
  <si>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</si>
  <si>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</si>
  <si>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</si>
  <si>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</si>
  <si>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</si>
  <si>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</si>
  <si>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</si>
  <si>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</si>
  <si>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</si>
  <si>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</si>
  <si>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</si>
  <si>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</si>
  <si>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</si>
  <si>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</si>
  <si>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</si>
  <si>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</si>
  <si>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</si>
  <si>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</si>
  <si>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</si>
  <si>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</si>
  <si>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</si>
  <si>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</si>
  <si>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</si>
  <si>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</si>
  <si>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</si>
  <si>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</si>
  <si>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</si>
  <si>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</si>
  <si>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</si>
  <si>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</si>
  <si>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</si>
  <si>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</si>
  <si>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</si>
  <si>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</si>
  <si>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</si>
  <si>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</si>
  <si>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</si>
  <si>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</si>
  <si>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</si>
  <si>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</si>
  <si>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</si>
  <si>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</si>
  <si>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</si>
  <si>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</si>
  <si>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</si>
  <si>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</si>
  <si>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</si>
  <si>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</si>
  <si>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</si>
  <si>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</si>
  <si>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</si>
  <si>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</si>
  <si>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</si>
  <si>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</si>
  <si>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</si>
  <si>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</si>
  <si>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</si>
  <si>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</si>
  <si>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</si>
  <si>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</si>
  <si>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</si>
  <si>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</si>
  <si>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</si>
  <si>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</si>
  <si>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</si>
  <si>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</si>
  <si>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</si>
  <si>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</si>
  <si>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</si>
  <si>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</si>
  <si>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</si>
  <si>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</si>
  <si>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</si>
  <si>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</si>
  <si>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</si>
  <si>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</si>
  <si>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</si>
  <si>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</si>
  <si>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</si>
  <si>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</si>
  <si>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</si>
  <si>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</si>
  <si>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</si>
  <si>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</si>
  <si>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</si>
  <si>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</si>
  <si>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</si>
  <si>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</si>
  <si>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</si>
  <si>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</si>
  <si>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</si>
  <si>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</si>
  <si>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</si>
  <si>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</si>
  <si>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</si>
  <si>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</si>
  <si>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</si>
  <si>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</si>
  <si>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</si>
  <si>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</si>
  <si>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</si>
  <si>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</si>
  <si>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</si>
  <si>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</si>
  <si>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</si>
  <si>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</si>
  <si>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</si>
  <si>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</si>
  <si>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</si>
  <si>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</si>
  <si>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</si>
  <si>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</si>
  <si>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</si>
  <si>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</si>
  <si>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</si>
  <si>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</si>
  <si>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</si>
  <si>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</si>
  <si>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</si>
  <si>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</si>
  <si>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</si>
  <si>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</si>
  <si>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</si>
  <si>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</si>
  <si>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</si>
  <si>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</si>
  <si>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</si>
  <si>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</si>
  <si>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</si>
  <si>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</si>
  <si>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</si>
  <si>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</si>
  <si>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</si>
  <si>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</si>
  <si>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</si>
  <si>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</si>
  <si>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</si>
  <si>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</si>
  <si>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</si>
  <si>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</si>
  <si>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</si>
  <si>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</si>
  <si>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</si>
  <si>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</si>
  <si>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</si>
  <si>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</si>
  <si>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</si>
  <si>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</si>
  <si>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</si>
  <si>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</si>
  <si>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</si>
  <si>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</si>
  <si>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</si>
  <si>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</si>
  <si>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</si>
  <si>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</si>
  <si>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</si>
  <si>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</si>
  <si>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</si>
  <si>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</si>
  <si>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</si>
  <si>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</si>
  <si>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</si>
  <si>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</si>
  <si>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</si>
  <si>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</si>
  <si>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</si>
  <si>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</si>
  <si>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</si>
  <si>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</si>
  <si>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</si>
  <si>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</si>
  <si>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</si>
  <si>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</si>
  <si>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</si>
  <si>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</si>
  <si>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</si>
  <si>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</si>
  <si>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</si>
  <si>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</si>
  <si>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</si>
  <si>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</si>
  <si>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</si>
  <si>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</si>
  <si>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</si>
  <si>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</si>
  <si>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</si>
  <si>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</si>
  <si>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</si>
  <si>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</si>
  <si>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</si>
  <si>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</si>
  <si>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</si>
  <si>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</si>
  <si>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</si>
  <si>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</si>
  <si>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</si>
  <si>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</si>
  <si>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</si>
  <si>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</si>
  <si>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</si>
  <si>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</si>
  <si>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</si>
  <si>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</si>
  <si>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</si>
  <si>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</si>
  <si>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</si>
  <si>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</si>
  <si>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</si>
  <si>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</si>
  <si>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</si>
  <si>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</si>
  <si>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</si>
  <si>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</si>
  <si>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</si>
  <si>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</si>
  <si>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</si>
  <si>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</si>
  <si>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</si>
  <si>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</si>
  <si>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</si>
  <si>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</si>
  <si>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</si>
  <si>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</si>
  <si>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</si>
  <si>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</si>
  <si>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</si>
  <si>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</si>
  <si>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</si>
  <si>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</si>
  <si>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</si>
  <si>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</si>
  <si>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</si>
  <si>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</si>
  <si>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</si>
  <si>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</si>
  <si>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</si>
  <si>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</si>
  <si>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</si>
  <si>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</si>
  <si>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</si>
  <si>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</si>
  <si>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</si>
  <si>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</si>
  <si>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</si>
  <si>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</si>
  <si>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</si>
  <si>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</si>
  <si>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</si>
  <si>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</si>
  <si>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</si>
  <si>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</si>
  <si>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</si>
  <si>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</si>
  <si>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</si>
  <si>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</si>
  <si>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</si>
  <si>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</si>
  <si>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</si>
  <si>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</si>
  <si>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</si>
  <si>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</si>
  <si>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</si>
  <si>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</si>
  <si>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</si>
  <si>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</si>
  <si>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</si>
  <si>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</si>
  <si>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</si>
  <si>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</si>
  <si>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</si>
  <si>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</si>
  <si>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</si>
  <si>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</si>
  <si>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</si>
  <si>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</si>
  <si>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</si>
  <si>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</si>
  <si>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</si>
  <si>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</si>
  <si>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</si>
  <si>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</si>
  <si>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</si>
  <si>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</si>
  <si>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</si>
  <si>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</si>
  <si>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</si>
  <si>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</si>
  <si>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</si>
  <si>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</si>
  <si>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</si>
  <si>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</si>
  <si>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</si>
  <si>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</si>
  <si>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</si>
  <si>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</si>
  <si>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</si>
  <si>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</si>
  <si>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</si>
  <si>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</si>
  <si>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</si>
  <si>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</si>
  <si>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</si>
  <si>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</si>
  <si>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</si>
  <si>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</si>
  <si>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</si>
  <si>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</si>
  <si>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</si>
  <si>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</si>
  <si>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</si>
  <si>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</si>
  <si>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</si>
  <si>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</si>
  <si>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</si>
  <si>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</si>
  <si>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</si>
  <si>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</si>
  <si>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</si>
  <si>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</si>
  <si>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</si>
  <si>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</si>
  <si>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</si>
  <si>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</si>
  <si>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</si>
  <si>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</si>
  <si>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</si>
  <si>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</si>
  <si>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</si>
  <si>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</si>
  <si>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</si>
  <si>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</si>
  <si>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</si>
  <si>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</si>
  <si>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</si>
  <si>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</si>
  <si>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</si>
  <si>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</si>
  <si>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</si>
  <si>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</si>
  <si>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</si>
  <si>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</si>
  <si>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</si>
  <si>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</si>
  <si>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</si>
  <si>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</si>
  <si>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</si>
  <si>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</si>
  <si>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</si>
  <si>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</si>
  <si>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</si>
  <si>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</si>
  <si>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</si>
  <si>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</si>
  <si>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</si>
  <si>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</si>
  <si>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</si>
  <si>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</si>
  <si>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</si>
  <si>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</si>
  <si>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</si>
  <si>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</si>
  <si>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</si>
  <si>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</si>
  <si>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</si>
  <si>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</si>
  <si>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</si>
  <si>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</si>
  <si>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</si>
  <si>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</si>
  <si>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</si>
  <si>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</si>
  <si>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</si>
  <si>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</si>
  <si>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</si>
  <si>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</si>
  <si>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</si>
  <si>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</si>
  <si>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</si>
  <si>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</si>
  <si>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</si>
  <si>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</si>
  <si>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</si>
  <si>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</si>
  <si>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</si>
  <si>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</si>
  <si>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</si>
  <si>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</si>
  <si>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</si>
  <si>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</si>
  <si>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</si>
  <si>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</si>
  <si>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</si>
  <si>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</si>
  <si>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</si>
  <si>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</si>
  <si>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</si>
  <si>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</si>
  <si>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</si>
  <si>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</si>
  <si>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</si>
  <si>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</si>
  <si>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</si>
  <si>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</si>
  <si>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</si>
  <si>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</si>
  <si>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</si>
  <si>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</si>
  <si>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</si>
  <si>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</si>
  <si>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</si>
  <si>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</si>
  <si>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</si>
  <si>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</si>
  <si>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</si>
  <si>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</si>
  <si>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</si>
  <si>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</si>
  <si>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</si>
  <si>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</si>
  <si>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</si>
  <si>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</si>
  <si>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</si>
  <si>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</si>
  <si>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</si>
  <si>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</si>
  <si>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</si>
  <si>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</si>
  <si>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</si>
  <si>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</si>
  <si>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</si>
  <si>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</si>
  <si>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</si>
  <si>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</si>
  <si>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</si>
  <si>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</si>
  <si>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</si>
  <si>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</si>
  <si>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</si>
  <si>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</si>
  <si>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</si>
  <si>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</si>
  <si>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</si>
  <si>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</si>
  <si>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</si>
  <si>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</si>
  <si>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</si>
  <si>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</si>
  <si>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</si>
  <si>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</si>
  <si>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</si>
  <si>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</si>
  <si>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</si>
  <si>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</si>
  <si>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</si>
  <si>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</si>
  <si>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</si>
  <si>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</si>
  <si>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</si>
  <si>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</si>
  <si>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</si>
  <si>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</si>
  <si>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</si>
  <si>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</si>
  <si>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</si>
  <si>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</si>
  <si>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</si>
  <si>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</si>
  <si>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</si>
  <si>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</si>
  <si>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</si>
  <si>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</si>
  <si>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</si>
  <si>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</si>
  <si>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</si>
  <si>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</si>
  <si>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</si>
  <si>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</si>
  <si>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</si>
  <si>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</si>
  <si>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</si>
  <si>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</si>
  <si>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</si>
  <si>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</si>
  <si>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</si>
  <si>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</si>
  <si>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</si>
  <si>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</si>
  <si>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</si>
  <si>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</si>
  <si>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</si>
  <si>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</si>
  <si>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</si>
  <si>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</si>
  <si>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</si>
  <si>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</si>
  <si>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</si>
  <si>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</si>
  <si>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</si>
  <si>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</si>
  <si>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</si>
  <si>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</si>
  <si>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</si>
  <si>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</si>
  <si>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</si>
  <si>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</si>
  <si>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</si>
  <si>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</si>
  <si>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</si>
  <si>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</si>
  <si>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</si>
  <si>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</si>
  <si>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</si>
  <si>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</si>
  <si>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</si>
  <si>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</si>
  <si>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</si>
  <si>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</si>
  <si>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</si>
  <si>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</si>
  <si>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</si>
  <si>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</si>
  <si>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</si>
  <si>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</si>
  <si>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</si>
  <si>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</si>
  <si>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</si>
  <si>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</si>
  <si>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</si>
  <si>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</si>
  <si>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</si>
  <si>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</si>
  <si>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</si>
  <si>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</si>
  <si>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</si>
  <si>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</si>
  <si>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</si>
  <si>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</si>
  <si>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</si>
  <si>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</si>
  <si>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</si>
  <si>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</si>
  <si>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</si>
  <si>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</si>
  <si>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</si>
  <si>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</si>
  <si>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</si>
  <si>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</si>
  <si>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</si>
  <si>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</si>
  <si>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</si>
  <si>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</si>
  <si>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</si>
  <si>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</si>
  <si>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</si>
  <si>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</si>
  <si>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</si>
  <si>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</si>
  <si>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</si>
  <si>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</si>
  <si>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</si>
  <si>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</si>
  <si>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</si>
  <si>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</si>
  <si>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</si>
  <si>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</si>
  <si>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</si>
  <si>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</si>
  <si>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</si>
  <si>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</si>
  <si>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</si>
  <si>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</si>
  <si>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</si>
  <si>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</si>
  <si>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</si>
  <si>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</si>
  <si>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</si>
  <si>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</si>
  <si>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</si>
  <si>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</si>
  <si>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</si>
  <si>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</si>
  <si>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</si>
  <si>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</si>
  <si>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</si>
  <si>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</si>
  <si>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</si>
  <si>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</si>
  <si>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</si>
  <si>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</si>
  <si>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</si>
  <si>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</si>
  <si>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</si>
  <si>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</si>
  <si>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</si>
  <si>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</si>
  <si>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</si>
  <si>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</si>
  <si>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</si>
  <si>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</si>
  <si>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</si>
  <si>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</si>
  <si>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</si>
  <si>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</si>
  <si>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</si>
  <si>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</si>
  <si>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</si>
  <si>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</si>
  <si>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</si>
  <si>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</si>
  <si>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</si>
  <si>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</si>
  <si>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</si>
  <si>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</si>
  <si>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</si>
  <si>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</si>
  <si>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</si>
  <si>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</si>
  <si>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</si>
  <si>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</si>
  <si>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</si>
  <si>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</si>
  <si>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</si>
  <si>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</si>
  <si>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</si>
  <si>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</si>
  <si>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</si>
  <si>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</si>
  <si>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</si>
  <si>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</si>
  <si>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</si>
  <si>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</si>
  <si>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</si>
  <si>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</si>
  <si>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</si>
  <si>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</si>
  <si>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</si>
  <si>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</si>
  <si>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</si>
  <si>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</si>
  <si>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</si>
  <si>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</si>
  <si>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</si>
  <si>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</si>
  <si>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</si>
  <si>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</si>
  <si>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</si>
  <si>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</si>
  <si>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</si>
  <si>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</si>
  <si>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</si>
  <si>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</si>
  <si>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</si>
  <si>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</si>
  <si>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</si>
  <si>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</si>
  <si>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</si>
  <si>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</si>
  <si>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</si>
  <si>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</si>
  <si>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</si>
  <si>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</si>
  <si>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</si>
  <si>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</si>
  <si>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</si>
  <si>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</si>
  <si>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</si>
  <si>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</si>
  <si>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</si>
  <si>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</si>
  <si>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</si>
  <si>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</si>
  <si>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</si>
  <si>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</si>
  <si>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</si>
  <si>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</si>
  <si>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</si>
  <si>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</si>
  <si>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</si>
  <si>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</si>
  <si>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</si>
  <si>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</si>
  <si>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</si>
  <si>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</si>
  <si>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</si>
  <si>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</si>
  <si>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</si>
  <si>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</si>
  <si>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</si>
  <si>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</si>
  <si>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</si>
  <si>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</si>
  <si>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</si>
  <si>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</si>
  <si>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</si>
  <si>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</si>
  <si>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</si>
  <si>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</si>
  <si>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</si>
  <si>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</si>
  <si>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</si>
  <si>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</si>
  <si>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</si>
  <si>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</si>
  <si>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</si>
  <si>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</si>
  <si>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</si>
  <si>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</si>
  <si>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</si>
  <si>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</si>
  <si>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</si>
  <si>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</si>
  <si>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</si>
  <si>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</si>
  <si>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</si>
  <si>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</si>
  <si>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</si>
  <si>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</si>
  <si>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</si>
  <si>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</si>
  <si>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</si>
  <si>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</si>
  <si>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</si>
  <si>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</si>
  <si>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</si>
  <si>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</si>
  <si>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</si>
  <si>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</si>
  <si>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</si>
  <si>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</si>
  <si>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</si>
  <si>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</si>
  <si>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</si>
  <si>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</si>
  <si>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</si>
  <si>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</si>
  <si>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</si>
  <si>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</si>
  <si>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</si>
  <si>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</si>
  <si>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</si>
  <si>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</si>
  <si>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</si>
  <si>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</si>
  <si>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</si>
  <si>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</si>
  <si>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</si>
  <si>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</si>
  <si>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</si>
  <si>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</si>
  <si>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</si>
  <si>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</si>
  <si>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</si>
  <si>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</si>
  <si>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</si>
  <si>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</si>
  <si>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</si>
  <si>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</si>
  <si>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</si>
  <si>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</si>
  <si>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</si>
  <si>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</si>
  <si>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</si>
  <si>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</si>
  <si>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</si>
  <si>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</si>
  <si>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</si>
  <si>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</si>
  <si>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</si>
  <si>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</si>
  <si>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</si>
  <si>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</si>
  <si>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</si>
  <si>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</si>
  <si>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</si>
  <si>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</si>
  <si>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</si>
  <si>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</si>
  <si>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</si>
  <si>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</si>
  <si>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</si>
  <si>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</si>
  <si>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</si>
  <si>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</si>
  <si>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</si>
  <si>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</si>
  <si>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</si>
  <si>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</si>
  <si>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</si>
  <si>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</si>
  <si>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</si>
  <si>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</si>
  <si>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</si>
  <si>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</si>
  <si>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</si>
  <si>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</si>
  <si>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</si>
  <si>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</si>
  <si>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</si>
  <si>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</si>
  <si>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</si>
  <si>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</si>
  <si>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</si>
  <si>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</si>
  <si>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</si>
  <si>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</si>
  <si>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</si>
  <si>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</si>
  <si>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</si>
  <si>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</si>
  <si>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</si>
  <si>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</si>
  <si>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</si>
  <si>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</si>
  <si>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</si>
  <si>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</si>
  <si>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</si>
  <si>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</si>
  <si>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</si>
  <si>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</si>
  <si>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</si>
  <si>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</si>
  <si>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</si>
  <si>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</si>
  <si>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</si>
  <si>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</si>
  <si>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</si>
  <si>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</si>
  <si>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</si>
  <si>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</si>
  <si>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</si>
  <si>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</si>
  <si>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</si>
  <si>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</si>
  <si>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</si>
  <si>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</si>
  <si>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</si>
  <si>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</si>
  <si>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</si>
  <si>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</si>
  <si>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</si>
  <si>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</si>
  <si>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</si>
  <si>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</si>
  <si>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</si>
  <si>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</si>
  <si>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</si>
  <si>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</si>
  <si>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</si>
  <si>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</si>
  <si>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</si>
  <si>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</si>
  <si>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</si>
  <si>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</si>
  <si>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</si>
  <si>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</si>
  <si>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</si>
  <si>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</si>
  <si>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</si>
  <si>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</si>
  <si>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</si>
  <si>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</si>
  <si>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</si>
  <si>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</si>
  <si>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</si>
  <si>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</si>
  <si>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</si>
  <si>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</si>
  <si>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</si>
  <si>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</si>
  <si>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</si>
  <si>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</si>
  <si>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</si>
  <si>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</si>
  <si>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</si>
  <si>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</si>
  <si>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</si>
  <si>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</si>
  <si>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</si>
  <si>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</si>
  <si>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</si>
  <si>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</si>
  <si>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</si>
  <si>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</si>
  <si>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</si>
  <si>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</si>
  <si>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</si>
  <si>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</si>
  <si>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</si>
  <si>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</si>
  <si>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</si>
  <si>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</si>
  <si>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</si>
  <si>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</si>
  <si>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</si>
  <si>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</si>
  <si>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</si>
  <si>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</si>
  <si>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</si>
  <si>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</si>
  <si>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</si>
  <si>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</si>
  <si>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</si>
  <si>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</si>
  <si>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</si>
  <si>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</si>
  <si>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</si>
  <si>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</si>
  <si>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</si>
  <si>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</si>
  <si>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</si>
  <si>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</si>
  <si>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</si>
  <si>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</si>
  <si>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</si>
  <si>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</si>
  <si>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</si>
  <si>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</si>
  <si>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</si>
  <si>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</si>
  <si>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</si>
  <si>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</si>
  <si>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</si>
  <si>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</si>
  <si>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</si>
  <si>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</si>
  <si>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</si>
  <si>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</si>
  <si>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</si>
  <si>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</si>
  <si>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</si>
  <si>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</si>
  <si>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</si>
  <si>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</si>
  <si>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</si>
  <si>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</si>
  <si>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</si>
  <si>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</si>
  <si>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</si>
  <si>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</si>
  <si>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</si>
  <si>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</si>
  <si>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</si>
  <si>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</si>
  <si>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</si>
  <si>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</si>
  <si>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</si>
  <si>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</si>
  <si>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</si>
  <si>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</si>
  <si>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</si>
  <si>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</si>
  <si>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</si>
  <si>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</si>
  <si>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</si>
  <si>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</si>
  <si>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</si>
  <si>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</si>
  <si>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</si>
  <si>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</si>
  <si>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</si>
  <si>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</si>
  <si>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</si>
  <si>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</si>
  <si>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</si>
  <si>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</si>
  <si>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</si>
  <si>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</si>
  <si>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</si>
  <si>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</si>
  <si>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</si>
  <si>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</si>
  <si>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</si>
  <si>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</si>
  <si>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</si>
  <si>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</si>
  <si>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</si>
  <si>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</si>
  <si>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</si>
  <si>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</si>
  <si>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</si>
  <si>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</si>
  <si>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</si>
  <si>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</si>
  <si>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</si>
  <si>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</si>
  <si>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</si>
  <si>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</si>
  <si>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</si>
  <si>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</si>
  <si>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</si>
  <si>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</si>
  <si>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</si>
  <si>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</si>
  <si>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</si>
  <si>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</si>
  <si>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</si>
  <si>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</si>
  <si>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</si>
  <si>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</si>
  <si>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</si>
  <si>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</si>
  <si>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</si>
  <si>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</si>
  <si>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</si>
  <si>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</si>
  <si>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</si>
  <si>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</si>
  <si>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</si>
  <si>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</si>
  <si>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</si>
  <si>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</si>
  <si>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</si>
  <si>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</si>
  <si>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</si>
  <si>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</si>
  <si>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</si>
  <si>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</si>
  <si>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</si>
  <si>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</si>
  <si>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</si>
  <si>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</si>
  <si>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</si>
  <si>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</si>
  <si>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</si>
  <si>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</si>
  <si>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</si>
  <si>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</si>
  <si>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</si>
  <si>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</si>
  <si>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</si>
  <si>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</si>
  <si>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</si>
  <si>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</si>
  <si>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</si>
  <si>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</si>
  <si>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</si>
  <si>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</si>
  <si>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</si>
  <si>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</si>
  <si>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</si>
  <si>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</si>
  <si>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</si>
  <si>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</si>
  <si>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</si>
  <si>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</si>
  <si>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</si>
  <si>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</si>
  <si>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</si>
  <si>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</si>
  <si>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</si>
  <si>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</si>
  <si>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</si>
  <si>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</si>
  <si>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</si>
  <si>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</si>
  <si>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</si>
  <si>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</si>
  <si>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</si>
  <si>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</si>
  <si>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</si>
  <si>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</si>
  <si>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</si>
  <si>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</si>
  <si>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</si>
  <si>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</si>
  <si>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</si>
  <si>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</si>
  <si>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</si>
  <si>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</si>
  <si>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</si>
  <si>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</si>
  <si>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</si>
  <si>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</si>
  <si>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</si>
  <si>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</si>
  <si>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</si>
  <si>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</si>
  <si>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</si>
  <si>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</si>
  <si>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</si>
  <si>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</si>
  <si>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</si>
  <si>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</si>
  <si>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</si>
  <si>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</si>
  <si>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</si>
  <si>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</si>
  <si>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</si>
  <si>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</si>
  <si>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</si>
  <si>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</si>
  <si>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</si>
  <si>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</si>
  <si>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</si>
  <si>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</si>
  <si>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</si>
  <si>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</si>
  <si>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</si>
  <si>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</si>
  <si>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</si>
  <si>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</si>
  <si>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</si>
  <si>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</si>
  <si>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</si>
  <si>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</si>
  <si>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</si>
  <si>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</si>
  <si>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</si>
  <si>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</si>
  <si>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</si>
  <si>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</si>
  <si>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</si>
  <si>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</si>
  <si>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</si>
  <si>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</si>
  <si>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</si>
  <si>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</si>
  <si>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</si>
  <si>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</si>
  <si>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</si>
  <si>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</si>
  <si>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</si>
  <si>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</si>
  <si>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</si>
  <si>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</si>
  <si>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</si>
  <si>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</si>
  <si>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</si>
  <si>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</si>
  <si>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</si>
  <si>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</si>
  <si>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</si>
  <si>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</si>
  <si>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</si>
  <si>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</si>
  <si>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</si>
  <si>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</si>
  <si>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</si>
  <si>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</si>
  <si>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</si>
  <si>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</si>
  <si>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</si>
  <si>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</si>
  <si>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</si>
  <si>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</si>
  <si>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</si>
  <si>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</si>
  <si>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</si>
  <si>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</si>
  <si>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</si>
  <si>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</si>
  <si>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</si>
  <si>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</si>
  <si>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</si>
  <si>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</si>
  <si>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</si>
  <si>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</si>
  <si>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</si>
  <si>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</si>
  <si>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</si>
  <si>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</si>
  <si>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</si>
  <si>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</si>
  <si>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</si>
  <si>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</si>
  <si>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</si>
  <si>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</si>
  <si>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</si>
  <si>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</si>
  <si>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</si>
  <si>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</si>
  <si>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</si>
  <si>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</si>
  <si>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</si>
  <si>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</si>
  <si>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</si>
  <si>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</si>
  <si>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</si>
  <si>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</si>
  <si>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</si>
  <si>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</si>
  <si>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</si>
  <si>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</si>
  <si>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</si>
  <si>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</si>
  <si>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</si>
  <si>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</si>
  <si>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</si>
  <si>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</si>
  <si>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</si>
  <si>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</si>
  <si>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</si>
  <si>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</si>
  <si>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</si>
  <si>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</si>
  <si>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</si>
  <si>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</si>
  <si>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</si>
  <si>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</si>
  <si>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</si>
  <si>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</si>
  <si>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</si>
  <si>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</si>
  <si>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</si>
  <si>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</si>
  <si>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</si>
  <si>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</si>
  <si>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</si>
  <si>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</si>
  <si>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</si>
  <si>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</si>
  <si>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</si>
  <si>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</si>
  <si>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</si>
  <si>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</si>
  <si>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</si>
  <si>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</si>
  <si>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</si>
  <si>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</si>
  <si>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</si>
  <si>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</si>
  <si>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</si>
  <si>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</si>
  <si>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</si>
  <si>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</si>
  <si>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</si>
  <si>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</si>
  <si>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</si>
  <si>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</si>
  <si>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</si>
  <si>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</si>
  <si>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</si>
  <si>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</si>
  <si>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</si>
  <si>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</si>
  <si>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</si>
  <si>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</si>
  <si>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</si>
  <si>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</si>
  <si>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</si>
  <si>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</si>
  <si>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</si>
  <si>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</si>
  <si>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</si>
  <si>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</si>
  <si>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</si>
  <si>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</si>
  <si>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</si>
  <si>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</si>
  <si>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</si>
  <si>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</si>
  <si>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</si>
  <si>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</si>
  <si>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</si>
  <si>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</si>
  <si>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</si>
  <si>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</si>
  <si>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</si>
  <si>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</si>
  <si>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</si>
  <si>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</si>
  <si>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</si>
  <si>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</si>
  <si>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</si>
  <si>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</si>
  <si>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</si>
  <si>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</si>
  <si>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</si>
  <si>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</si>
  <si>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</si>
  <si>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</si>
  <si>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</si>
  <si>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</si>
  <si>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</si>
  <si>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</si>
  <si>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</si>
  <si>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</si>
  <si>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</si>
  <si>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</si>
  <si>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</si>
  <si>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</si>
  <si>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</si>
  <si>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</si>
  <si>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</si>
  <si>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</si>
  <si>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</si>
  <si>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</si>
  <si>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</si>
  <si>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</si>
  <si>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</si>
  <si>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</si>
  <si>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</si>
  <si>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</si>
  <si>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</si>
  <si>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</si>
  <si>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</si>
  <si>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</si>
  <si>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</si>
  <si>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</si>
  <si>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</si>
  <si>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</si>
  <si>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</si>
  <si>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</si>
  <si>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</si>
  <si>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</si>
  <si>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</si>
  <si>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</si>
  <si>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</si>
  <si>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</si>
  <si>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</si>
  <si>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</si>
  <si>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</si>
  <si>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</si>
  <si>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</si>
  <si>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</si>
  <si>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</si>
  <si>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</si>
  <si>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</si>
  <si>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</si>
  <si>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</si>
  <si>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</si>
  <si>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</si>
  <si>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</si>
  <si>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</si>
  <si>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</si>
  <si>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</si>
  <si>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</si>
  <si>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</si>
  <si>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</si>
  <si>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</si>
  <si>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</si>
  <si>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</si>
  <si>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</si>
  <si>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</si>
  <si>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</si>
  <si>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</si>
  <si>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</si>
  <si>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</si>
  <si>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</si>
  <si>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</si>
  <si>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</si>
  <si>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</si>
  <si>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</si>
  <si>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</si>
  <si>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</si>
  <si>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</si>
  <si>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</si>
  <si>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</si>
  <si>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</si>
  <si>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</si>
  <si>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</si>
  <si>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</si>
  <si>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</si>
  <si>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</si>
  <si>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</si>
  <si>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</si>
  <si>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</si>
  <si>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</si>
  <si>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</si>
  <si>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</si>
  <si>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</si>
  <si>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</si>
  <si>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</si>
  <si>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</si>
  <si>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</si>
  <si>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</si>
  <si>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</si>
  <si>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</si>
  <si>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</si>
  <si>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</si>
  <si>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</si>
  <si>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</si>
  <si>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</si>
  <si>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</si>
  <si>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</si>
  <si>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</si>
  <si>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</si>
  <si>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</si>
  <si>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</si>
  <si>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</si>
  <si>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</si>
  <si>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</si>
  <si>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</si>
  <si>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</si>
  <si>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</si>
  <si>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</si>
  <si>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</si>
  <si>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</si>
  <si>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</si>
  <si>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</si>
  <si>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</si>
  <si>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</si>
  <si>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</si>
  <si>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</si>
  <si>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</si>
  <si>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</si>
  <si>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</si>
  <si>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</si>
  <si>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</si>
  <si>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</si>
  <si>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</si>
  <si>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</si>
  <si>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</si>
  <si>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</si>
  <si>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</si>
  <si>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</si>
  <si>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</si>
  <si>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</si>
  <si>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</si>
  <si>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</si>
  <si>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</si>
  <si>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</si>
  <si>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</si>
  <si>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</si>
  <si>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</si>
  <si>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</si>
  <si>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</si>
  <si>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</si>
  <si>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</si>
  <si>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</si>
  <si>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</si>
  <si>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</si>
  <si>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</si>
  <si>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</si>
  <si>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</si>
  <si>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</si>
  <si>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</si>
  <si>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</si>
  <si>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</si>
  <si>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</si>
  <si>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</si>
  <si>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</si>
  <si>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</si>
  <si>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</si>
  <si>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</si>
  <si>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</si>
  <si>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</si>
  <si>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</si>
  <si>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</si>
  <si>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</si>
  <si>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</si>
  <si>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</si>
  <si>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</si>
  <si>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</si>
  <si>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</si>
  <si>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</si>
  <si>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</si>
  <si>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</si>
  <si>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</si>
  <si>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</si>
  <si>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</si>
  <si>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</si>
  <si>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</si>
  <si>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</si>
  <si>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</si>
  <si>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</si>
  <si>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</si>
  <si>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</si>
  <si>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</si>
  <si>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</si>
  <si>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</si>
  <si>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</si>
  <si>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</si>
  <si>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</si>
  <si>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</si>
  <si>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</si>
  <si>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</si>
  <si>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</si>
  <si>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</si>
  <si>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</si>
  <si>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</si>
  <si>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</si>
  <si>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</si>
  <si>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</si>
  <si>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</si>
  <si>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</si>
  <si>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</si>
  <si>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</si>
  <si>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</si>
  <si>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</si>
  <si>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</si>
  <si>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</si>
  <si>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</si>
  <si>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</si>
  <si>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</si>
  <si>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</si>
  <si>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</si>
  <si>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</si>
  <si>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</si>
  <si>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</si>
  <si>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</si>
  <si>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</si>
  <si>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</si>
  <si>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</si>
  <si>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</si>
  <si>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</si>
  <si>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</si>
  <si>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</si>
  <si>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</si>
  <si>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</si>
  <si>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</si>
  <si>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</si>
  <si>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</si>
  <si>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</si>
  <si>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</si>
  <si>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</si>
  <si>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</si>
  <si>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</si>
  <si>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</si>
  <si>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</si>
  <si>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</si>
  <si>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</si>
  <si>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</si>
  <si>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</si>
  <si>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</si>
  <si>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</si>
  <si>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</si>
  <si>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</si>
  <si>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</si>
  <si>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</si>
  <si>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</si>
  <si>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</si>
  <si>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</si>
  <si>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</si>
  <si>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</si>
  <si>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</si>
  <si>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</si>
  <si>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</si>
  <si>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</si>
  <si>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</si>
  <si>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</si>
  <si>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</si>
  <si>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</si>
  <si>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</si>
  <si>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</si>
  <si>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</si>
  <si>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</si>
  <si>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</si>
  <si>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</si>
  <si>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</si>
  <si>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</si>
  <si>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</si>
  <si>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</si>
  <si>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</si>
  <si>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</si>
  <si>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</si>
  <si>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</si>
  <si>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</si>
  <si>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</si>
  <si>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</si>
  <si>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</si>
  <si>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</si>
  <si>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</si>
  <si>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</si>
  <si>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</si>
  <si>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</si>
  <si>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</si>
  <si>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</si>
  <si>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</si>
  <si>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</si>
  <si>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</si>
  <si>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</si>
  <si>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</si>
  <si>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</si>
  <si>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</si>
  <si>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</si>
  <si>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</si>
  <si>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</si>
  <si>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</si>
  <si>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</si>
  <si>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</si>
  <si>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</si>
  <si>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</si>
  <si>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</si>
  <si>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</si>
  <si>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</si>
  <si>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</si>
  <si>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</si>
  <si>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</si>
  <si>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</si>
  <si>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</si>
  <si>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</si>
  <si>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</si>
  <si>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</si>
  <si>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</si>
  <si>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</si>
  <si>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</si>
  <si>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</si>
  <si>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</si>
  <si>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</si>
  <si>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</si>
  <si>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</si>
  <si>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</si>
  <si>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</si>
  <si>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</si>
  <si>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</si>
  <si>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</si>
  <si>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</si>
  <si>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</si>
  <si>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</si>
  <si>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</si>
  <si>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</si>
  <si>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</si>
  <si>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</si>
  <si>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</si>
  <si>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</si>
  <si>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</si>
  <si>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</si>
  <si>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</si>
  <si>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</si>
  <si>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</si>
  <si>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</si>
  <si>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</si>
  <si>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</si>
  <si>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</si>
  <si>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</si>
  <si>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</si>
  <si>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</si>
  <si>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</si>
  <si>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</si>
  <si>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</si>
  <si>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</si>
  <si>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</si>
  <si>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</si>
  <si>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</si>
  <si>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</si>
  <si>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</si>
  <si>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</si>
  <si>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</si>
  <si>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</si>
  <si>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</si>
  <si>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</si>
  <si>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</si>
  <si>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</si>
  <si>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</si>
  <si>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</si>
  <si>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</si>
  <si>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</si>
  <si>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</si>
  <si>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</si>
  <si>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</si>
  <si>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</si>
  <si>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</si>
  <si>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</si>
  <si>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</si>
  <si>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</si>
  <si>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</si>
  <si>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</si>
  <si>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</si>
  <si>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</si>
  <si>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</si>
  <si>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</si>
  <si>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</si>
  <si>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</si>
  <si>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</si>
  <si>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</si>
  <si>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</si>
  <si>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</si>
  <si>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</si>
  <si>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</si>
  <si>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</si>
  <si>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</si>
  <si>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</si>
  <si>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</si>
  <si>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</si>
  <si>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</si>
  <si>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</si>
  <si>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</si>
  <si>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</si>
  <si>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</si>
  <si>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</si>
  <si>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</si>
  <si>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</si>
  <si>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</si>
  <si>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</si>
  <si>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</si>
  <si>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</si>
  <si>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</si>
  <si>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</si>
  <si>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</si>
  <si>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</si>
  <si>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</si>
  <si>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</si>
  <si>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</si>
  <si>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</si>
  <si>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</si>
  <si>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</si>
  <si>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</si>
  <si>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</si>
  <si>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</si>
  <si>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</si>
  <si>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</si>
  <si>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</si>
  <si>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</si>
  <si>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</si>
  <si>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</si>
  <si>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</si>
  <si>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</si>
  <si>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</si>
  <si>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</si>
  <si>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</si>
  <si>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</si>
  <si>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</si>
  <si>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</si>
  <si>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</si>
  <si>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</si>
  <si>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</si>
  <si>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</si>
  <si>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</si>
  <si>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</si>
  <si>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</si>
  <si>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</si>
  <si>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</si>
  <si>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</si>
  <si>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</si>
  <si>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</si>
  <si>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</si>
  <si>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</si>
  <si>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</si>
  <si>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</si>
  <si>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</si>
  <si>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</si>
  <si>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</si>
  <si>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</si>
  <si>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</si>
  <si>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</si>
  <si>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</si>
  <si>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</si>
  <si>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</si>
  <si>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</si>
  <si>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</si>
  <si>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</si>
  <si>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</si>
  <si>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</si>
  <si>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</si>
  <si>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</si>
  <si>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</si>
  <si>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</si>
  <si>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</si>
  <si>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</si>
  <si>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</si>
  <si>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</si>
  <si>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</si>
  <si>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</si>
  <si>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</si>
  <si>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</si>
  <si>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</si>
  <si>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</si>
  <si>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</si>
  <si>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</si>
  <si>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</si>
  <si>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</si>
  <si>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</si>
  <si>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</si>
  <si>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</si>
  <si>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</si>
  <si>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</si>
  <si>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</si>
  <si>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</si>
  <si>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</si>
  <si>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</si>
  <si>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</si>
  <si>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</si>
  <si>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</si>
  <si>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</si>
  <si>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</si>
  <si>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</si>
  <si>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</si>
  <si>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</si>
  <si>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</si>
  <si>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</si>
  <si>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</si>
  <si>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</si>
  <si>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</si>
  <si>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</si>
  <si>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</si>
  <si>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</si>
  <si>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</si>
  <si>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</si>
  <si>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</si>
  <si>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</si>
  <si>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</si>
  <si>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</si>
  <si>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</si>
  <si>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</si>
  <si>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</si>
  <si>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</si>
  <si>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</si>
  <si>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</si>
  <si>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</si>
  <si>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</si>
  <si>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</si>
  <si>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</si>
  <si>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</si>
  <si>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</si>
  <si>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</si>
  <si>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</si>
  <si>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</si>
  <si>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</si>
  <si>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</si>
  <si>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</si>
  <si>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</si>
  <si>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</si>
  <si>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</si>
  <si>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</si>
  <si>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</si>
  <si>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</si>
  <si>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</si>
  <si>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</si>
  <si>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</si>
  <si>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</si>
  <si>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</si>
  <si>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</si>
  <si>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</si>
  <si>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</si>
  <si>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</si>
  <si>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</si>
  <si>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</si>
  <si>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</si>
  <si>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</si>
  <si>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</si>
  <si>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</si>
  <si>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</si>
  <si>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</si>
  <si>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</si>
  <si>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</si>
  <si>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</si>
  <si>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</si>
  <si>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</si>
  <si>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</si>
  <si>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</si>
  <si>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</si>
  <si>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</si>
  <si>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</si>
  <si>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</si>
  <si>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</si>
  <si>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</si>
  <si>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</si>
  <si>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</si>
  <si>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</si>
  <si>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</si>
  <si>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</si>
  <si>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</si>
  <si>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</si>
  <si>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</si>
  <si>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</si>
  <si>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</si>
  <si>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</si>
  <si>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</si>
  <si>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</si>
  <si>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</si>
  <si>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</si>
  <si>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</si>
  <si>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</si>
  <si>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</si>
  <si>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</si>
  <si>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</si>
  <si>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</si>
  <si>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</si>
  <si>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</si>
  <si>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</si>
  <si>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</si>
  <si>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</si>
  <si>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</si>
  <si>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</si>
  <si>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</si>
  <si>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</si>
  <si>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</si>
  <si>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</si>
  <si>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</si>
  <si>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</si>
  <si>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</si>
  <si>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</si>
  <si>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</si>
  <si>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</si>
  <si>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</si>
  <si>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</si>
  <si>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</si>
  <si>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</si>
  <si>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</si>
  <si>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</si>
  <si>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</si>
  <si>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</si>
  <si>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</si>
  <si>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</si>
  <si>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</si>
  <si>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</si>
  <si>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</si>
  <si>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</si>
  <si>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</si>
  <si>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</si>
  <si>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</si>
  <si>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</si>
  <si>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</si>
  <si>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</si>
  <si>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</si>
  <si>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</si>
  <si>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</si>
  <si>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</si>
  <si>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</si>
  <si>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</si>
  <si>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</si>
  <si>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</si>
  <si>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</si>
  <si>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</si>
  <si>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</si>
  <si>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</si>
  <si>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</si>
  <si>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</si>
  <si>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</si>
  <si>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</si>
  <si>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</si>
  <si>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</si>
  <si>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</si>
  <si>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</si>
  <si>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</si>
  <si>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</si>
  <si>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</si>
  <si>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</si>
  <si>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</si>
  <si>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</si>
  <si>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</si>
  <si>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</si>
  <si>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</si>
  <si>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</si>
  <si>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</si>
  <si>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</si>
  <si>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</si>
  <si>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</si>
  <si>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</si>
  <si>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</si>
  <si>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</si>
  <si>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</si>
  <si>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</si>
  <si>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</si>
  <si>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</si>
  <si>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</si>
  <si>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</si>
  <si>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</si>
  <si>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</si>
  <si>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</si>
  <si>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</si>
  <si>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</si>
  <si>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</si>
  <si>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</si>
  <si>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</si>
  <si>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</si>
  <si>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</si>
  <si>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</si>
  <si>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</si>
  <si>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</si>
  <si>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</si>
  <si>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</si>
  <si>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</si>
  <si>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</si>
  <si>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</si>
  <si>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</si>
  <si>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</si>
  <si>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</si>
  <si>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</si>
  <si>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</si>
  <si>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</si>
  <si>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</si>
  <si>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</si>
  <si>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</si>
  <si>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</si>
  <si>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</si>
  <si>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</si>
  <si>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</si>
  <si>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</si>
  <si>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</si>
  <si>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</si>
  <si>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</si>
  <si>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</si>
  <si>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</si>
  <si>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</si>
  <si>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</si>
  <si>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</si>
  <si>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</si>
  <si>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</si>
  <si>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</si>
  <si>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</si>
  <si>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</si>
  <si>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</si>
  <si>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</si>
  <si>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</si>
  <si>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</si>
  <si>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</si>
  <si>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</si>
  <si>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</si>
  <si>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</si>
  <si>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</si>
  <si>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</si>
  <si>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</si>
  <si>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</si>
  <si>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</si>
  <si>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</si>
  <si>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</si>
  <si>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</si>
  <si>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</si>
  <si>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</si>
  <si>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</si>
  <si>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</si>
  <si>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</si>
  <si>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</si>
  <si>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</si>
  <si>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</si>
  <si>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</si>
  <si>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</si>
  <si>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</si>
  <si>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</si>
  <si>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</si>
  <si>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</si>
  <si>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</si>
  <si>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</si>
  <si>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</si>
  <si>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</si>
  <si>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</si>
  <si>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</si>
  <si>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</si>
  <si>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</si>
  <si>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</si>
  <si>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</si>
  <si>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</si>
  <si>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</si>
  <si>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</si>
  <si>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</si>
  <si>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</si>
  <si>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</si>
  <si>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</si>
  <si>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</si>
  <si>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</si>
  <si>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</si>
  <si>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</si>
  <si>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</si>
  <si>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</si>
  <si>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</si>
  <si>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</si>
  <si>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</si>
  <si>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</si>
  <si>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</si>
  <si>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</si>
  <si>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</si>
  <si>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</si>
  <si>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</si>
  <si>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</si>
  <si>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</si>
  <si>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</si>
  <si>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</si>
  <si>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</si>
  <si>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</si>
  <si>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</si>
  <si>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</si>
  <si>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</si>
  <si>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</si>
  <si>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</si>
  <si>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</si>
  <si>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</si>
  <si>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</si>
  <si>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</si>
  <si>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</si>
  <si>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</si>
  <si>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</si>
  <si>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</si>
  <si>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</si>
  <si>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</si>
  <si>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</si>
  <si>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</si>
  <si>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</si>
  <si>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</si>
  <si>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</si>
  <si>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</si>
  <si>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</si>
  <si>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</si>
  <si>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</si>
  <si>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</si>
  <si>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</si>
  <si>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</si>
  <si>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</si>
  <si>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</si>
  <si>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</si>
  <si>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</si>
  <si>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</si>
  <si>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</si>
  <si>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</si>
  <si>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</si>
  <si>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</si>
  <si>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</si>
  <si>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</si>
  <si>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</si>
  <si>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</si>
  <si>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</si>
  <si>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</si>
  <si>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</si>
  <si>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</si>
  <si>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</si>
  <si>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</si>
  <si>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</si>
  <si>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</si>
  <si>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</si>
  <si>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</si>
  <si>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</si>
  <si>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</si>
  <si>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</si>
  <si>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</si>
  <si>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</si>
  <si>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</si>
  <si>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</si>
  <si>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</si>
  <si>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</si>
  <si>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</si>
  <si>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</si>
  <si>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</si>
  <si>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</si>
  <si>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</si>
  <si>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</si>
  <si>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</si>
  <si>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</si>
  <si>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</si>
  <si>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</si>
  <si>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</si>
  <si>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</si>
  <si>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</si>
  <si>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</si>
  <si>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</si>
  <si>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</si>
  <si>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</si>
  <si>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</si>
  <si>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</si>
  <si>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</si>
  <si>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</si>
  <si>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</si>
  <si>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</si>
  <si>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</si>
  <si>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</si>
  <si>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</si>
  <si>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</si>
  <si>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</si>
  <si>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</si>
  <si>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</si>
  <si>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</si>
  <si>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</si>
  <si>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</si>
  <si>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</si>
  <si>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</si>
  <si>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</si>
  <si>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</si>
  <si>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</si>
  <si>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</si>
  <si>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</si>
  <si>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</si>
  <si>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</si>
  <si>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</si>
  <si>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</si>
  <si>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</si>
  <si>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</si>
  <si>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</si>
  <si>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</si>
  <si>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</si>
  <si>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</si>
  <si>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</si>
  <si>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</si>
  <si>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</si>
  <si>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</si>
  <si>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</si>
  <si>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</si>
  <si>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</si>
  <si>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</si>
  <si>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</si>
  <si>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</si>
  <si>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</si>
  <si>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</si>
  <si>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</si>
  <si>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</si>
  <si>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</si>
  <si>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</si>
  <si>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</si>
  <si>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</si>
  <si>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</si>
  <si>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</si>
  <si>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</si>
  <si>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</si>
  <si>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</si>
  <si>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</si>
  <si>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</si>
  <si>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</si>
  <si>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</si>
  <si>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</si>
  <si>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</si>
  <si>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</si>
  <si>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</si>
  <si>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</si>
  <si>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</si>
  <si>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</si>
  <si>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</si>
  <si>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</si>
  <si>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</si>
  <si>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</si>
  <si>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</si>
  <si>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</si>
  <si>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</si>
  <si>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</si>
  <si>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</si>
  <si>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</si>
  <si>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</si>
  <si>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</si>
  <si>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</si>
  <si>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</si>
  <si>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</si>
  <si>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</si>
  <si>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</si>
  <si>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</si>
  <si>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</si>
  <si>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</si>
  <si>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</si>
  <si>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</si>
  <si>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</si>
  <si>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</si>
  <si>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</si>
  <si>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</si>
  <si>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</si>
  <si>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</si>
  <si>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</si>
  <si>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</si>
  <si>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</si>
  <si>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</si>
  <si>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</si>
  <si>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</si>
  <si>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</si>
  <si>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</si>
  <si>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</si>
  <si>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</si>
  <si>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</si>
  <si>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</si>
  <si>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</si>
  <si>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</si>
  <si>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</si>
  <si>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</si>
  <si>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</si>
  <si>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</si>
  <si>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</si>
  <si>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</si>
  <si>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</si>
  <si>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</si>
  <si>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</si>
  <si>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</si>
  <si>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</si>
  <si>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</si>
  <si>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</si>
  <si>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</si>
  <si>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</si>
  <si>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</si>
  <si>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</si>
  <si>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</si>
  <si>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</si>
  <si>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</si>
  <si>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</si>
  <si>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</si>
  <si>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</si>
  <si>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</si>
  <si>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</si>
  <si>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</si>
  <si>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</si>
  <si>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</si>
  <si>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</si>
  <si>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</si>
  <si>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</si>
  <si>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</si>
  <si>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</si>
  <si>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</si>
  <si>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</si>
  <si>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</si>
  <si>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</si>
  <si>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</si>
  <si>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</si>
  <si>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</si>
  <si>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</si>
  <si>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</si>
  <si>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</si>
  <si>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</si>
  <si>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</si>
  <si>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</si>
  <si>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</si>
  <si>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</si>
  <si>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</si>
  <si>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</si>
  <si>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</si>
  <si>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</si>
  <si>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</si>
  <si>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</si>
  <si>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</si>
  <si>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</si>
  <si>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</si>
  <si>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</si>
  <si>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</si>
  <si>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</si>
  <si>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</si>
  <si>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</si>
  <si>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</si>
  <si>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</si>
  <si>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</si>
  <si>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</si>
  <si>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</si>
  <si>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</si>
  <si>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</si>
  <si>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</si>
  <si>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</si>
  <si>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</si>
  <si>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</si>
  <si>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</si>
  <si>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</si>
  <si>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</si>
  <si>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</si>
  <si>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</si>
  <si>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</si>
  <si>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</si>
  <si>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</si>
  <si>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</si>
  <si>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</si>
  <si>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</si>
  <si>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</si>
  <si>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</si>
  <si>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</si>
  <si>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</si>
  <si>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</si>
  <si>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</si>
  <si>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</si>
  <si>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</si>
  <si>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</si>
  <si>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</si>
  <si>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</si>
  <si>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</si>
  <si>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</si>
  <si>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</si>
  <si>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</si>
  <si>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</si>
  <si>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</si>
  <si>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</si>
  <si>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</si>
  <si>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</si>
  <si>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</si>
  <si>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</si>
  <si>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</si>
  <si>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</si>
  <si>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</si>
  <si>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</si>
  <si>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</si>
  <si>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</si>
  <si>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</si>
  <si>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</si>
  <si>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</si>
  <si>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</si>
  <si>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</si>
  <si>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</si>
  <si>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</si>
  <si>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</si>
  <si>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</si>
  <si>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</si>
  <si>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</si>
  <si>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</si>
  <si>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</si>
  <si>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</si>
  <si>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</si>
  <si>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</si>
  <si>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</si>
  <si>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</si>
  <si>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</si>
  <si>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</si>
  <si>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</si>
  <si>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</si>
  <si>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</si>
  <si>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</si>
  <si>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</si>
  <si>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</si>
  <si>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</si>
  <si>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</si>
  <si>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</si>
  <si>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</si>
  <si>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</si>
  <si>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</si>
  <si>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</si>
  <si>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</si>
  <si>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</si>
  <si>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</si>
  <si>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</si>
  <si>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</si>
  <si>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</si>
  <si>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</si>
  <si>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</si>
  <si>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</si>
  <si>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</si>
  <si>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</si>
  <si>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</si>
  <si>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</si>
  <si>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</si>
  <si>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</si>
  <si>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</si>
  <si>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</si>
  <si>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</si>
  <si>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</si>
  <si>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</si>
  <si>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</si>
  <si>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</si>
  <si>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</si>
  <si>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</si>
  <si>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</si>
  <si>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</si>
  <si>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</si>
  <si>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</si>
  <si>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</si>
  <si>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</si>
  <si>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</si>
  <si>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</si>
  <si>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</si>
  <si>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</si>
  <si>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</si>
  <si>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</si>
  <si>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</si>
  <si>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</si>
  <si>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</si>
  <si>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</si>
  <si>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</si>
  <si>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</si>
  <si>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</si>
  <si>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</si>
  <si>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</si>
  <si>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</si>
  <si>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</si>
  <si>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</si>
  <si>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</si>
  <si>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</si>
  <si>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</si>
  <si>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</si>
  <si>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</si>
  <si>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</si>
  <si>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</si>
  <si>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</si>
  <si>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</si>
  <si>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</si>
  <si>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</si>
  <si>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</si>
  <si>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</si>
  <si>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</si>
  <si>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</si>
  <si>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</si>
  <si>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</si>
  <si>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</si>
  <si>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</si>
  <si>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</si>
  <si>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</si>
  <si>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</si>
  <si>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</si>
  <si>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</si>
  <si>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</si>
  <si>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</si>
  <si>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</si>
  <si>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</si>
  <si>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</si>
  <si>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</si>
  <si>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</si>
  <si>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</si>
  <si>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</si>
  <si>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</si>
  <si>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</si>
  <si>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</si>
  <si>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</si>
  <si>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</si>
  <si>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</si>
  <si>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</si>
  <si>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</si>
  <si>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</si>
  <si>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</si>
  <si>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</si>
  <si>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</si>
  <si>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</si>
  <si>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</si>
  <si>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</si>
  <si>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</si>
  <si>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</si>
  <si>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</si>
  <si>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</si>
  <si>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</si>
  <si>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</si>
  <si>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</si>
  <si>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</si>
  <si>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</si>
  <si>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</si>
  <si>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</si>
  <si>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</si>
  <si>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</si>
  <si>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</si>
  <si>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</si>
  <si>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</si>
  <si>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</si>
  <si>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</si>
  <si>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</si>
  <si>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</si>
  <si>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</si>
  <si>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</si>
  <si>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</si>
  <si>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</si>
  <si>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</si>
  <si>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</si>
  <si>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</si>
  <si>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</si>
  <si>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</si>
  <si>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</si>
  <si>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</si>
  <si>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</si>
  <si>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</si>
  <si>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</si>
  <si>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</si>
  <si>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</si>
  <si>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</si>
  <si>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</si>
  <si>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</si>
  <si>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</si>
  <si>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</si>
  <si>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</si>
  <si>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</si>
  <si>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</si>
  <si>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</si>
  <si>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</si>
  <si>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</si>
  <si>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</si>
  <si>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</si>
  <si>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</si>
  <si>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</si>
  <si>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</si>
  <si>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</si>
  <si>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</si>
  <si>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</si>
  <si>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</si>
  <si>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</si>
  <si>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</si>
  <si>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</si>
  <si>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</si>
  <si>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</si>
  <si>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</si>
  <si>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</si>
  <si>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</si>
  <si>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</si>
  <si>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</si>
  <si>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</si>
  <si>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</si>
  <si>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</si>
  <si>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</si>
  <si>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</si>
  <si>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</si>
  <si>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</si>
  <si>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</si>
  <si>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</si>
  <si>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</si>
  <si>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</si>
  <si>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</si>
  <si>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</si>
  <si>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</si>
  <si>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</si>
  <si>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</si>
  <si>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</si>
  <si>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</si>
  <si>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</si>
  <si>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</si>
  <si>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</si>
  <si>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</si>
  <si>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</si>
  <si>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</si>
  <si>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</si>
  <si>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</si>
  <si>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</si>
  <si>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</si>
  <si>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</si>
  <si>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</si>
  <si>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</si>
  <si>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</si>
  <si>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</si>
  <si>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</si>
  <si>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</si>
  <si>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</si>
  <si>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</si>
  <si>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</si>
  <si>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</si>
  <si>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</si>
  <si>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</si>
  <si>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</si>
  <si>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</si>
  <si>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</si>
  <si>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</si>
  <si>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</si>
  <si>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</si>
  <si>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</si>
  <si>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</si>
  <si>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</si>
  <si>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</si>
  <si>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</si>
  <si>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</si>
  <si>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</si>
  <si>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</si>
  <si>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</si>
  <si>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</si>
  <si>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</si>
  <si>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</si>
  <si>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</si>
  <si>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</si>
  <si>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</si>
  <si>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</si>
  <si>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</si>
  <si>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</si>
  <si>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</si>
  <si>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</si>
  <si>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</si>
  <si>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</si>
  <si>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</si>
  <si>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</si>
  <si>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</si>
  <si>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</si>
  <si>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</si>
  <si>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</si>
  <si>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</si>
  <si>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</si>
  <si>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</si>
  <si>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</si>
  <si>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</si>
  <si>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</si>
  <si>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</si>
  <si>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</si>
  <si>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</si>
  <si>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</si>
  <si>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</si>
  <si>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</si>
  <si>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</si>
  <si>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</si>
  <si>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</si>
  <si>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</si>
  <si>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</si>
  <si>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</si>
  <si>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</si>
  <si>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</si>
  <si>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</si>
  <si>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</si>
  <si>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</si>
  <si>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</si>
  <si>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</si>
  <si>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</si>
  <si>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</si>
  <si>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</si>
  <si>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</si>
  <si>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</si>
  <si>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</si>
  <si>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</si>
  <si>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</si>
  <si>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</si>
  <si>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</si>
  <si>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</si>
  <si>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</si>
  <si>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</si>
  <si>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</si>
  <si>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</si>
  <si>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</si>
  <si>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</si>
  <si>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</si>
  <si>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</si>
  <si>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</si>
  <si>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</si>
  <si>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</si>
  <si>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</si>
  <si>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</si>
  <si>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</si>
  <si>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</si>
  <si>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</si>
  <si>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</si>
  <si>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</si>
  <si>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</si>
  <si>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</si>
  <si>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</si>
  <si>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</si>
  <si>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</si>
  <si>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</si>
  <si>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</si>
  <si>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</si>
  <si>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</si>
  <si>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</si>
  <si>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</si>
  <si>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</si>
  <si>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</si>
  <si>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</si>
  <si>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</si>
  <si>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</si>
  <si>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</si>
  <si>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</si>
  <si>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</si>
  <si>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</si>
  <si>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</si>
  <si>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</si>
  <si>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</si>
  <si>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</si>
  <si>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</si>
  <si>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</si>
  <si>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</si>
  <si>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</si>
  <si>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</si>
  <si>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</si>
  <si>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</si>
  <si>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</si>
  <si>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</si>
  <si>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</si>
  <si>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</si>
  <si>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</si>
  <si>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</si>
  <si>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</si>
  <si>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</si>
  <si>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</si>
  <si>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</si>
  <si>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</si>
  <si>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</si>
  <si>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</si>
  <si>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</si>
  <si>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</si>
  <si>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</si>
  <si>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</si>
  <si>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</si>
  <si>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</si>
  <si>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</si>
  <si>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</si>
  <si>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</si>
  <si>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</si>
  <si>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</si>
  <si>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</si>
  <si>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</si>
  <si>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</si>
  <si>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</si>
  <si>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</si>
  <si>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</si>
  <si>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</si>
  <si>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</si>
  <si>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</si>
  <si>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</si>
  <si>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</si>
  <si>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</si>
  <si>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</si>
  <si>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</si>
  <si>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</si>
  <si>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</si>
  <si>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</si>
  <si>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</si>
  <si>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</si>
  <si>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</si>
  <si>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</si>
  <si>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</si>
  <si>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</si>
  <si>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</si>
  <si>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</si>
  <si>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</si>
  <si>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</si>
  <si>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</si>
  <si>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</si>
  <si>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</si>
  <si>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</si>
  <si>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</si>
  <si>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</si>
  <si>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</si>
  <si>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</si>
  <si>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</si>
  <si>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</si>
  <si>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</si>
  <si>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</si>
  <si>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</si>
  <si>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</si>
  <si>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</si>
  <si>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</si>
  <si>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</si>
  <si>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</si>
  <si>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</si>
  <si>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</si>
  <si>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</si>
  <si>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</si>
  <si>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</si>
  <si>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</si>
  <si>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</si>
  <si>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</si>
  <si>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</si>
  <si>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</si>
  <si>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</si>
  <si>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</si>
  <si>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</si>
  <si>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</si>
  <si>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</si>
  <si>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</si>
  <si>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</si>
  <si>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</si>
  <si>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</si>
  <si>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</si>
  <si>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</si>
  <si>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</si>
  <si>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</si>
  <si>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</si>
  <si>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</si>
  <si>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</si>
  <si>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</si>
  <si>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</si>
  <si>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</si>
  <si>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</si>
  <si>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</si>
  <si>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</si>
  <si>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</si>
  <si>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</si>
  <si>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</si>
  <si>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</si>
  <si>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</si>
  <si>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</si>
  <si>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</si>
  <si>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</si>
  <si>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</si>
  <si>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</si>
  <si>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</si>
  <si>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</si>
  <si>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</si>
  <si>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</si>
  <si>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</si>
  <si>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</si>
  <si>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</si>
  <si>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</si>
  <si>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</si>
  <si>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</si>
  <si>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</si>
  <si>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</si>
  <si>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</si>
  <si>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</si>
  <si>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</si>
  <si>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</si>
  <si>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</si>
  <si>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</si>
  <si>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</si>
  <si>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</si>
  <si>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</si>
  <si>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</si>
  <si>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</si>
  <si>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</si>
  <si>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</si>
  <si>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</si>
  <si>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</si>
  <si>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</si>
  <si>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</si>
  <si>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</si>
  <si>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</si>
  <si>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</si>
  <si>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</si>
  <si>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</si>
  <si>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</si>
  <si>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</si>
  <si>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</si>
  <si>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</si>
  <si>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</si>
  <si>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</si>
  <si>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</si>
  <si>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</si>
  <si>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</si>
  <si>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</si>
  <si>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</si>
  <si>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</si>
  <si>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</si>
  <si>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</si>
  <si>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</si>
  <si>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</si>
  <si>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</si>
  <si>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</si>
  <si>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</si>
  <si>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</si>
  <si>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</si>
  <si>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</si>
  <si>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</si>
  <si>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</si>
  <si>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</si>
  <si>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</si>
  <si>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</si>
  <si>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</si>
  <si>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</si>
  <si>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</si>
  <si>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</si>
  <si>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</si>
  <si>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</si>
  <si>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</si>
  <si>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</si>
  <si>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</si>
  <si>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</si>
  <si>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</si>
  <si>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</si>
  <si>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</si>
  <si>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</si>
  <si>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</si>
  <si>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</si>
  <si>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</si>
  <si>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</si>
  <si>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</si>
  <si>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</si>
  <si>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</si>
  <si>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</si>
  <si>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</si>
  <si>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</si>
  <si>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</si>
  <si>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</si>
  <si>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</si>
  <si>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</si>
  <si>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</si>
  <si>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</si>
  <si>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</si>
  <si>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</si>
  <si>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</si>
  <si>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</si>
  <si>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</si>
  <si>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</si>
  <si>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</si>
  <si>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</si>
  <si>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</si>
  <si>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</si>
  <si>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</si>
  <si>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</si>
  <si>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</si>
  <si>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</si>
  <si>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</si>
  <si>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</si>
  <si>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</si>
  <si>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</si>
  <si>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</si>
  <si>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</si>
  <si>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</si>
  <si>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</si>
  <si>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</si>
  <si>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</si>
  <si>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</si>
  <si>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</si>
  <si>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</si>
  <si>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</si>
  <si>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</si>
  <si>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</si>
  <si>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</si>
  <si>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</si>
  <si>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</si>
  <si>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</si>
  <si>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</si>
  <si>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</si>
  <si>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</si>
  <si>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</si>
  <si>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</si>
  <si>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</si>
  <si>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</si>
  <si>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</si>
  <si>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</si>
  <si>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</si>
  <si>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</si>
  <si>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</si>
  <si>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</si>
  <si>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</si>
  <si>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</si>
  <si>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</si>
  <si>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</si>
  <si>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</si>
  <si>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</si>
  <si>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</si>
  <si>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</si>
  <si>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</si>
  <si>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</si>
  <si>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</si>
  <si>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</si>
  <si>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</si>
  <si>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</si>
  <si>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</si>
  <si>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</si>
  <si>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</si>
  <si>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</si>
  <si>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</si>
  <si>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</si>
  <si>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</si>
  <si>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</si>
  <si>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</si>
  <si>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</si>
  <si>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</si>
  <si>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</si>
  <si>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</si>
  <si>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</si>
  <si>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</si>
  <si>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</si>
  <si>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</si>
  <si>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</si>
  <si>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</si>
  <si>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</si>
  <si>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</si>
  <si>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</si>
  <si>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</si>
  <si>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</si>
  <si>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</si>
  <si>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</si>
  <si>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</si>
  <si>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</si>
  <si>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</si>
  <si>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</si>
  <si>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</si>
  <si>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</si>
  <si>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</si>
  <si>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</si>
  <si>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</si>
  <si>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</si>
  <si>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</si>
  <si>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</si>
  <si>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</si>
  <si>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</si>
  <si>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</si>
  <si>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</si>
  <si>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</si>
  <si>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</si>
  <si>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</si>
  <si>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</si>
  <si>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</si>
  <si>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</si>
  <si>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</si>
  <si>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</si>
  <si>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</si>
  <si>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</si>
  <si>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</si>
  <si>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</si>
  <si>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</si>
  <si>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</si>
  <si>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</si>
  <si>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</si>
  <si>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</si>
  <si>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</si>
  <si>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</si>
  <si>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</si>
  <si>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</si>
  <si>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</si>
  <si>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</si>
  <si>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</si>
  <si>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</si>
  <si>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</si>
  <si>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</si>
  <si>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</si>
  <si>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</si>
  <si>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</si>
  <si>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</si>
  <si>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</si>
  <si>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</si>
  <si>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</si>
  <si>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</si>
  <si>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</si>
  <si>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</si>
  <si>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</si>
  <si>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</si>
  <si>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</si>
  <si>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</si>
  <si>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</si>
  <si>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</si>
  <si>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</si>
  <si>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</si>
  <si>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</si>
  <si>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</si>
  <si>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</si>
  <si>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</si>
  <si>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</si>
  <si>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</si>
  <si>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</si>
  <si>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</si>
  <si>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</si>
  <si>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</si>
  <si>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</si>
  <si>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</si>
  <si>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</si>
  <si>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</si>
  <si>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</si>
  <si>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</si>
  <si>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</si>
  <si>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</si>
  <si>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</si>
  <si>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</si>
  <si>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</si>
  <si>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</si>
  <si>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</si>
  <si>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</si>
  <si>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</si>
  <si>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</si>
  <si>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</si>
  <si>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</si>
  <si>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</si>
  <si>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</si>
  <si>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</si>
  <si>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</si>
  <si>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</si>
  <si>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</si>
  <si>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</si>
  <si>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</si>
  <si>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</si>
  <si>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</si>
  <si>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</si>
  <si>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</si>
  <si>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</si>
  <si>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</si>
  <si>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</si>
  <si>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</si>
  <si>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</si>
  <si>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</si>
  <si>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</si>
  <si>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</si>
  <si>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</si>
  <si>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</si>
  <si>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</si>
  <si>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</si>
  <si>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</si>
  <si>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</si>
  <si>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</si>
  <si>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</si>
  <si>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</si>
  <si>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</si>
  <si>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</si>
  <si>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</si>
  <si>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</si>
  <si>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</si>
  <si>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</si>
  <si>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</si>
  <si>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</si>
  <si>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</si>
  <si>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</si>
  <si>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</si>
  <si>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</si>
  <si>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</si>
  <si>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</si>
  <si>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</si>
  <si>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</si>
  <si>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</si>
  <si>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</si>
  <si>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</si>
  <si>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</si>
  <si>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</si>
  <si>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</si>
  <si>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</si>
  <si>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</si>
  <si>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</si>
  <si>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</si>
  <si>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</si>
  <si>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</si>
  <si>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</si>
  <si>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</si>
  <si>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</si>
  <si>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</si>
  <si>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</si>
  <si>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</si>
  <si>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</si>
  <si>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</si>
  <si>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</si>
  <si>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</si>
  <si>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</si>
  <si>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</si>
  <si>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</si>
  <si>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</si>
  <si>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</si>
  <si>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</si>
  <si>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</si>
  <si>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</si>
  <si>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</si>
  <si>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</si>
  <si>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</si>
  <si>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</si>
  <si>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</si>
  <si>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</si>
  <si>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</si>
  <si>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</si>
  <si>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</si>
  <si>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</si>
  <si>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</si>
  <si>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</si>
  <si>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</si>
  <si>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</si>
  <si>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</si>
  <si>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</si>
  <si>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</si>
  <si>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</si>
  <si>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</si>
  <si>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</si>
  <si>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</si>
  <si>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</si>
  <si>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</si>
  <si>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</si>
  <si>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</si>
  <si>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</si>
  <si>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</si>
  <si>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</si>
  <si>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</si>
  <si>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</si>
  <si>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</si>
  <si>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</si>
  <si>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</si>
  <si>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</si>
  <si>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</si>
  <si>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</si>
  <si>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</si>
  <si>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</si>
  <si>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</si>
  <si>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</si>
  <si>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</si>
  <si>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</si>
  <si>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</si>
  <si>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</si>
  <si>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</si>
  <si>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</si>
  <si>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</si>
  <si>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</si>
  <si>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</si>
  <si>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</si>
  <si>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</si>
  <si>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</si>
  <si>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</si>
  <si>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</si>
  <si>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</si>
  <si>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</si>
  <si>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</si>
  <si>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</si>
  <si>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</si>
  <si>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</si>
  <si>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</si>
  <si>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</si>
  <si>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</si>
  <si>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</si>
  <si>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</si>
  <si>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</si>
  <si>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</si>
  <si>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</si>
  <si>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</si>
  <si>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</si>
  <si>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</si>
  <si>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</si>
  <si>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</si>
  <si>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</si>
  <si>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</si>
  <si>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</si>
  <si>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</si>
  <si>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</si>
  <si>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</si>
  <si>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</si>
  <si>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</si>
  <si>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</si>
  <si>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</si>
  <si>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</si>
  <si>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</si>
  <si>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</si>
  <si>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</si>
  <si>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</si>
  <si>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</si>
  <si>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</si>
  <si>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</si>
  <si>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</si>
  <si>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</si>
  <si>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</si>
  <si>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</si>
  <si>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</si>
  <si>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</si>
  <si>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</si>
  <si>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</si>
  <si>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</si>
  <si>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</si>
  <si>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</si>
  <si>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</si>
  <si>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</si>
  <si>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</si>
  <si>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</si>
  <si>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</si>
  <si>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</si>
  <si>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</si>
  <si>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</si>
  <si>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</si>
  <si>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</si>
  <si>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</si>
  <si>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</si>
  <si>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</si>
  <si>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</si>
  <si>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</si>
  <si>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</si>
  <si>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</si>
  <si>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</si>
  <si>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</si>
  <si>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</si>
  <si>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</si>
  <si>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</si>
  <si>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</si>
  <si>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</si>
  <si>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</si>
  <si>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</si>
  <si>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</si>
  <si>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</si>
  <si>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</si>
  <si>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</si>
  <si>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</si>
  <si>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</si>
  <si>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</si>
  <si>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</si>
  <si>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</si>
  <si>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</si>
  <si>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</si>
  <si>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</si>
  <si>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</si>
  <si>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</si>
  <si>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</si>
  <si>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</si>
  <si>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</si>
  <si>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</si>
  <si>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</si>
  <si>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</si>
  <si>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</si>
  <si>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</si>
  <si>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</si>
  <si>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</si>
  <si>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</si>
  <si>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</si>
  <si>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</si>
  <si>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</si>
  <si>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</si>
  <si>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</si>
  <si>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</si>
  <si>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</si>
  <si>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</si>
  <si>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</si>
  <si>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</si>
  <si>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</si>
  <si>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</si>
  <si>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</si>
  <si>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</si>
  <si>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</si>
  <si>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</si>
  <si>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</si>
  <si>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</si>
  <si>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</si>
  <si>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</si>
  <si>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</si>
  <si>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</si>
  <si>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</si>
  <si>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</si>
  <si>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</si>
  <si>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</si>
  <si>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</si>
  <si>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</si>
  <si>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</si>
  <si>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</si>
  <si>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</si>
  <si>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</si>
  <si>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</si>
  <si>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</si>
  <si>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</si>
  <si>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</si>
  <si>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</si>
  <si>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</si>
  <si>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</si>
  <si>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</si>
  <si>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</si>
  <si>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</si>
  <si>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</si>
  <si>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</si>
  <si>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</si>
  <si>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</si>
  <si>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</si>
  <si>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</si>
  <si>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</si>
  <si>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</si>
  <si>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</si>
  <si>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</si>
  <si>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</si>
  <si>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</si>
  <si>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</si>
  <si>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</si>
  <si>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</si>
  <si>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</si>
  <si>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</si>
  <si>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</si>
  <si>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</si>
  <si>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</si>
  <si>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</si>
  <si>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</si>
  <si>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</si>
  <si>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</si>
  <si>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</si>
  <si>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</si>
  <si>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</si>
  <si>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</si>
  <si>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</si>
  <si>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</si>
  <si>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</si>
  <si>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</si>
  <si>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</si>
  <si>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</si>
  <si>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</si>
  <si>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</si>
  <si>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</si>
  <si>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</si>
  <si>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</si>
  <si>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</si>
  <si>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</si>
  <si>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</si>
  <si>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</si>
  <si>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</si>
  <si>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</si>
  <si>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</si>
  <si>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</si>
  <si>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</si>
  <si>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</si>
  <si>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</si>
  <si>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</si>
  <si>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</si>
  <si>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</si>
  <si>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</si>
  <si>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</si>
  <si>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</si>
  <si>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</si>
  <si>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</si>
  <si>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</si>
  <si>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</si>
  <si>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</si>
  <si>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</si>
  <si>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</si>
  <si>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</si>
  <si>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</si>
  <si>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</si>
  <si>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</si>
  <si>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</si>
  <si>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</si>
  <si>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</si>
  <si>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</si>
  <si>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</si>
  <si>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</si>
  <si>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</si>
  <si>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</si>
  <si>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</si>
  <si>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</si>
  <si>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</si>
  <si>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</si>
  <si>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</si>
  <si>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</si>
  <si>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</si>
  <si>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</si>
  <si>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</si>
  <si>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</si>
  <si>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</si>
  <si>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</si>
  <si>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</si>
  <si>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</si>
  <si>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</si>
  <si>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</si>
  <si>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</si>
  <si>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</si>
  <si>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</si>
  <si>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</si>
  <si>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</si>
  <si>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</si>
  <si>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</si>
  <si>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</si>
  <si>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</si>
  <si>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</si>
  <si>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</si>
  <si>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</si>
  <si>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</si>
  <si>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</si>
  <si>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</si>
  <si>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</si>
  <si>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</si>
  <si>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</si>
  <si>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</si>
  <si>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</si>
  <si>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</si>
  <si>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</si>
  <si>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</si>
  <si>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</si>
  <si>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</si>
  <si>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</si>
  <si>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</si>
  <si>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</si>
  <si>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</si>
  <si>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</si>
  <si>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</si>
  <si>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</si>
  <si>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</si>
  <si>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</si>
  <si>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</si>
  <si>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</si>
  <si>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</si>
  <si>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</si>
  <si>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</si>
  <si>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</si>
  <si>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</si>
  <si>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</si>
  <si>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</si>
  <si>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</si>
  <si>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</si>
  <si>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</si>
  <si>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</si>
  <si>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</si>
  <si>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</si>
  <si>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</si>
  <si>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</si>
  <si>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</si>
  <si>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</si>
  <si>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</si>
  <si>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</si>
  <si>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</si>
  <si>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</si>
  <si>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</si>
  <si>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</si>
  <si>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</si>
  <si>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</si>
  <si>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</si>
  <si>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</si>
  <si>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</si>
  <si>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</si>
  <si>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</si>
  <si>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</si>
  <si>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</si>
  <si>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</si>
  <si>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</si>
  <si>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</si>
  <si>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</si>
  <si>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</si>
  <si>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</si>
  <si>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</si>
  <si>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</si>
  <si>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</si>
  <si>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</si>
  <si>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</si>
  <si>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</si>
  <si>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</si>
  <si>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</si>
  <si>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</si>
  <si>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</si>
  <si>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</si>
  <si>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</si>
  <si>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</si>
  <si>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</si>
  <si>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</si>
  <si>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</si>
  <si>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</si>
  <si>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</si>
  <si>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</si>
  <si>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</si>
  <si>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</si>
  <si>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</si>
  <si>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</si>
  <si>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</si>
  <si>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</si>
  <si>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</si>
  <si>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</si>
  <si>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</si>
  <si>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</si>
  <si>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</si>
  <si>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</si>
  <si>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</si>
  <si>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</si>
  <si>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</si>
  <si>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</si>
  <si>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</si>
  <si>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</si>
  <si>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</si>
  <si>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</si>
  <si>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</si>
  <si>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</si>
  <si>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</si>
  <si>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</si>
  <si>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</si>
  <si>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</si>
  <si>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</si>
  <si>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</si>
  <si>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</si>
  <si>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</si>
  <si>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</si>
  <si>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</si>
  <si>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</si>
  <si>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</si>
  <si>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</si>
  <si>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</si>
  <si>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</si>
  <si>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</si>
  <si>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</si>
  <si>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</si>
  <si>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</si>
  <si>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</si>
  <si>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</si>
  <si>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</si>
  <si>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</si>
  <si>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</si>
  <si>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</si>
  <si>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</si>
  <si>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</si>
  <si>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</si>
  <si>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</si>
  <si>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</si>
  <si>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</si>
  <si>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</si>
  <si>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</si>
  <si>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</si>
  <si>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</si>
  <si>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</si>
  <si>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</si>
  <si>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</si>
  <si>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</si>
  <si>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</si>
  <si>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</si>
  <si>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</si>
  <si>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</si>
  <si>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</si>
  <si>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</si>
  <si>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</si>
  <si>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</si>
  <si>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</si>
  <si>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</si>
  <si>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</si>
  <si>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</si>
  <si>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</si>
  <si>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</si>
  <si>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</si>
  <si>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</si>
  <si>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</si>
  <si>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</si>
  <si>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</si>
  <si>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</si>
  <si>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</si>
  <si>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</si>
  <si>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</si>
  <si>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</si>
  <si>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</si>
  <si>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</si>
  <si>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</si>
  <si>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</si>
  <si>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</si>
  <si>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</si>
  <si>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</si>
  <si>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</si>
  <si>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</si>
  <si>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</si>
  <si>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</si>
  <si>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</si>
  <si>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</si>
  <si>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</si>
  <si>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</si>
  <si>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</si>
  <si>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</si>
  <si>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</si>
  <si>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</si>
  <si>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</si>
  <si>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</si>
  <si>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</si>
  <si>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</si>
  <si>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</si>
  <si>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</si>
  <si>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</si>
  <si>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</si>
  <si>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</si>
  <si>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</si>
  <si>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</si>
  <si>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</si>
  <si>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</si>
  <si>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</si>
  <si>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</si>
  <si>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</si>
  <si>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</si>
  <si>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</si>
  <si>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</si>
  <si>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</si>
  <si>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</si>
  <si>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</si>
  <si>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</si>
  <si>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</si>
  <si>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</si>
  <si>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</si>
  <si>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</si>
  <si>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</si>
  <si>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</si>
  <si>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</si>
  <si>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</si>
  <si>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</si>
  <si>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</si>
  <si>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</si>
  <si>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</si>
  <si>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</si>
  <si>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</si>
  <si>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</si>
  <si>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</si>
  <si>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</si>
  <si>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</si>
  <si>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</si>
  <si>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</si>
  <si>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</si>
  <si>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</si>
  <si>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</si>
  <si>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</si>
  <si>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</si>
  <si>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</si>
  <si>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</si>
  <si>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</si>
  <si>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</si>
  <si>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</si>
  <si>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</si>
  <si>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</si>
  <si>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</si>
  <si>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</si>
  <si>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</si>
  <si>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</si>
  <si>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</si>
  <si>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</si>
  <si>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</si>
  <si>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</si>
  <si>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</si>
  <si>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</si>
  <si>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</si>
  <si>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</si>
  <si>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</si>
  <si>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</si>
  <si>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</si>
  <si>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</si>
  <si>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</si>
  <si>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</si>
  <si>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</si>
  <si>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</si>
  <si>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</si>
  <si>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</si>
  <si>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</si>
  <si>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</si>
  <si>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</si>
  <si>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</si>
  <si>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</si>
  <si>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</si>
  <si>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</si>
  <si>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</si>
  <si>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</si>
  <si>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</si>
  <si>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</si>
  <si>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</si>
  <si>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</si>
  <si>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</si>
  <si>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</si>
  <si>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</si>
  <si>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</si>
  <si>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</si>
  <si>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</si>
  <si>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</si>
  <si>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</si>
  <si>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</si>
  <si>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</si>
  <si>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</si>
  <si>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</si>
  <si>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</si>
  <si>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</si>
  <si>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</si>
  <si>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</si>
  <si>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</si>
  <si>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</si>
  <si>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</si>
  <si>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</si>
  <si>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</si>
  <si>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</si>
  <si>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</si>
  <si>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</si>
  <si>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</si>
  <si>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</si>
  <si>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</si>
  <si>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</si>
  <si>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</si>
  <si>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</si>
  <si>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</si>
  <si>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</si>
  <si>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</si>
  <si>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</si>
  <si>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</si>
  <si>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</si>
  <si>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</si>
  <si>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</si>
  <si>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</si>
  <si>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</si>
  <si>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</si>
  <si>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</si>
  <si>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</si>
  <si>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</si>
  <si>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</si>
  <si>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</si>
  <si>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</si>
  <si>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</si>
  <si>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</si>
  <si>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</si>
  <si>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</si>
  <si>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</si>
  <si>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</si>
  <si>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</si>
  <si>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</si>
  <si>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</si>
  <si>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</si>
  <si>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</si>
  <si>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</si>
  <si>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</si>
  <si>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</si>
  <si>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</si>
  <si>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</si>
  <si>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</si>
  <si>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</si>
  <si>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</si>
  <si>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</si>
  <si>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</si>
  <si>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</si>
  <si>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</si>
  <si>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</si>
  <si>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</si>
  <si>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</si>
  <si>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</si>
  <si>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</si>
  <si>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</si>
  <si>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</si>
  <si>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</si>
  <si>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</si>
  <si>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</si>
  <si>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</si>
  <si>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</si>
  <si>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</si>
  <si>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</si>
  <si>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</si>
  <si>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</si>
  <si>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</si>
  <si>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</si>
  <si>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</si>
  <si>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</si>
  <si>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</si>
  <si>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</si>
  <si>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</si>
  <si>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</si>
  <si>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</si>
  <si>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</si>
  <si>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</si>
  <si>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</si>
  <si>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</si>
  <si>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</si>
  <si>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</si>
  <si>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</si>
  <si>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</si>
  <si>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</si>
  <si>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</si>
  <si>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</si>
  <si>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</si>
  <si>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</si>
  <si>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</si>
  <si>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</si>
  <si>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</si>
  <si>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</si>
  <si>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</si>
  <si>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</si>
  <si>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</si>
  <si>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</si>
  <si>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</si>
  <si>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</si>
  <si>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</si>
  <si>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</si>
  <si>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</si>
  <si>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</si>
  <si>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</si>
  <si>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</si>
  <si>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</si>
  <si>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</si>
  <si>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</si>
  <si>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</si>
  <si>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</si>
  <si>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</si>
  <si>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</si>
  <si>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</si>
  <si>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</si>
  <si>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</si>
  <si>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</si>
  <si>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</si>
  <si>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</si>
  <si>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</si>
  <si>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</si>
  <si>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</si>
  <si>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</si>
  <si>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</si>
  <si>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</si>
  <si>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</si>
  <si>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</si>
  <si>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</si>
  <si>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</si>
  <si>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</si>
  <si>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</si>
  <si>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</si>
  <si>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</si>
  <si>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</si>
  <si>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</si>
  <si>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</si>
  <si>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</si>
  <si>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</si>
  <si>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</si>
  <si>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</si>
  <si>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</si>
  <si>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</si>
  <si>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</si>
  <si>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</si>
  <si>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</si>
  <si>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</si>
  <si>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</si>
  <si>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</si>
  <si>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</si>
  <si>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</si>
  <si>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</si>
  <si>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</si>
  <si>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</si>
  <si>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</si>
  <si>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</si>
  <si>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</si>
  <si>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</si>
  <si>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</si>
  <si>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</si>
  <si>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</si>
  <si>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</si>
  <si>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</si>
  <si>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</si>
  <si>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</si>
  <si>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</si>
  <si>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</si>
  <si>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</si>
  <si>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</si>
  <si>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</si>
  <si>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</si>
  <si>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</si>
  <si>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</si>
  <si>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</si>
  <si>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</si>
  <si>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</si>
  <si>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</si>
  <si>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</si>
  <si>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</si>
  <si>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</si>
  <si>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</si>
  <si>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</si>
  <si>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</si>
  <si>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</si>
  <si>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</si>
  <si>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</si>
  <si>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</si>
  <si>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</si>
  <si>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</si>
  <si>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</si>
  <si>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</si>
  <si>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</si>
  <si>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</si>
  <si>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</si>
  <si>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</si>
  <si>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</si>
  <si>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</si>
  <si>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</si>
  <si>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</si>
  <si>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</si>
  <si>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</si>
  <si>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</si>
  <si>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</si>
  <si>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</si>
  <si>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</si>
  <si>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</si>
  <si>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</si>
  <si>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</si>
  <si>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</si>
  <si>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</si>
  <si>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</si>
  <si>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</si>
  <si>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</si>
  <si>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</si>
  <si>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</si>
  <si>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</si>
  <si>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</si>
  <si>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</si>
  <si>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</si>
  <si>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</si>
  <si>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</si>
  <si>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</si>
  <si>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</si>
  <si>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</si>
  <si>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</si>
  <si>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</si>
  <si>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</si>
  <si>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</si>
  <si>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</si>
  <si>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</si>
  <si>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</si>
  <si>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</si>
  <si>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</si>
  <si>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</si>
  <si>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</si>
  <si>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</si>
  <si>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</si>
  <si>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</si>
  <si>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</si>
  <si>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</si>
  <si>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</si>
  <si>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</si>
  <si>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</si>
  <si>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</si>
  <si>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</si>
  <si>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</si>
  <si>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</si>
  <si>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</si>
  <si>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</si>
  <si>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</si>
  <si>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</si>
  <si>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</si>
  <si>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</si>
  <si>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</si>
  <si>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</si>
  <si>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</si>
  <si>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</si>
  <si>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</si>
  <si>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</si>
  <si>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</si>
  <si>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</si>
  <si>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</si>
  <si>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</si>
  <si>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</si>
  <si>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</si>
  <si>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</si>
  <si>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</si>
  <si>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</si>
  <si>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</si>
  <si>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</si>
  <si>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</si>
  <si>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</si>
  <si>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</si>
  <si>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</si>
  <si>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</si>
  <si>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</si>
  <si>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</si>
  <si>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</si>
  <si>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</si>
  <si>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</si>
  <si>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</si>
  <si>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</si>
  <si>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</si>
  <si>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</si>
  <si>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</si>
  <si>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</si>
  <si>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</si>
  <si>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</si>
  <si>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</si>
  <si>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</si>
  <si>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</si>
  <si>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</si>
  <si>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</si>
  <si>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</si>
  <si>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</si>
  <si>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</si>
  <si>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</si>
  <si>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</si>
  <si>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</si>
  <si>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</si>
  <si>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</si>
  <si>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</si>
  <si>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</si>
  <si>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</si>
  <si>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</si>
  <si>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</si>
  <si>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</si>
  <si>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</si>
  <si>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</si>
  <si>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</si>
  <si>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</si>
  <si>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</si>
  <si>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</si>
  <si>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</si>
  <si>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</si>
  <si>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</si>
  <si>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</si>
  <si>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</si>
  <si>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</si>
  <si>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</si>
  <si>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</si>
  <si>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</si>
  <si>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</si>
  <si>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</si>
  <si>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</si>
  <si>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</si>
  <si>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</si>
  <si>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</si>
  <si>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</si>
  <si>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</si>
  <si>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</si>
  <si>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</si>
  <si>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</si>
  <si>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</si>
  <si>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</si>
  <si>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</si>
  <si>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</si>
  <si>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</si>
  <si>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</si>
  <si>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</si>
  <si>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</si>
  <si>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</si>
  <si>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</si>
  <si>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</si>
  <si>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</si>
  <si>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</si>
  <si>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</si>
  <si>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</si>
  <si>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</si>
  <si>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</si>
  <si>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</si>
  <si>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</si>
  <si>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</si>
  <si>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</si>
  <si>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</si>
  <si>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</si>
  <si>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</si>
  <si>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</si>
  <si>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</si>
  <si>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</si>
  <si>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</si>
  <si>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</si>
  <si>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</si>
  <si>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</si>
  <si>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</si>
  <si>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</si>
  <si>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</si>
  <si>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</si>
  <si>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</si>
  <si>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</si>
  <si>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</si>
  <si>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</si>
  <si>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</si>
  <si>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</si>
  <si>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</si>
  <si>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</si>
  <si>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</si>
  <si>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</si>
  <si>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</si>
  <si>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</si>
  <si>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</si>
  <si>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</si>
  <si>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</si>
  <si>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</si>
  <si>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</si>
  <si>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</si>
  <si>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</si>
  <si>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</si>
  <si>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</si>
  <si>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</si>
  <si>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</si>
  <si>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</si>
  <si>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</si>
  <si>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</si>
  <si>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</si>
  <si>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</si>
  <si>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</si>
  <si>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</si>
  <si>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</si>
  <si>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</si>
  <si>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</si>
  <si>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</si>
  <si>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</si>
  <si>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</si>
  <si>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</si>
  <si>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</si>
  <si>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</si>
  <si>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</si>
  <si>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</si>
  <si>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</si>
  <si>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</si>
  <si>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</si>
  <si>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</si>
  <si>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</si>
  <si>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</si>
  <si>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</si>
  <si>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</si>
  <si>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</si>
  <si>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</si>
  <si>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</si>
  <si>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</si>
  <si>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</si>
  <si>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</si>
  <si>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</si>
  <si>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</si>
  <si>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</si>
  <si>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</si>
  <si>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</si>
  <si>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</si>
  <si>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</si>
  <si>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</si>
  <si>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</si>
  <si>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</si>
  <si>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</si>
  <si>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</si>
  <si>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</si>
  <si>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</si>
  <si>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</si>
  <si>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</si>
  <si>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</si>
  <si>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</si>
  <si>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</si>
  <si>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</si>
  <si>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</si>
  <si>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</si>
  <si>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</si>
  <si>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</si>
  <si>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</si>
  <si>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</si>
  <si>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</si>
  <si>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</si>
  <si>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</si>
  <si>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</si>
  <si>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</si>
  <si>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</si>
  <si>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</si>
  <si>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</si>
  <si>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</si>
  <si>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</si>
  <si>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</si>
  <si>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</si>
  <si>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</si>
  <si>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</si>
  <si>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</si>
  <si>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</si>
  <si>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</si>
  <si>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</si>
  <si>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</si>
  <si>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</si>
  <si>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</si>
  <si>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</si>
  <si>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</si>
  <si>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</si>
  <si>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</si>
  <si>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</si>
  <si>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</si>
  <si>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</si>
  <si>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</si>
  <si>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</si>
  <si>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</si>
  <si>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</si>
  <si>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</si>
  <si>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</si>
  <si>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</si>
  <si>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</si>
  <si>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</si>
  <si>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</si>
  <si>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</si>
  <si>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</si>
  <si>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</si>
  <si>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</si>
  <si>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</si>
  <si>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</si>
  <si>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</si>
  <si>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</si>
  <si>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</si>
  <si>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</si>
  <si>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</si>
  <si>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</si>
  <si>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</si>
  <si>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</si>
  <si>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</si>
  <si>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</si>
  <si>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</si>
  <si>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</si>
  <si>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</si>
  <si>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</si>
  <si>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</si>
  <si>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</si>
  <si>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</si>
  <si>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</si>
  <si>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</si>
  <si>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</si>
  <si>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</si>
  <si>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</si>
  <si>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</si>
  <si>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</si>
  <si>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</si>
  <si>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</si>
  <si>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</si>
  <si>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</si>
  <si>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</si>
  <si>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</si>
  <si>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</si>
  <si>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</si>
  <si>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</si>
  <si>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</si>
  <si>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</si>
  <si>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</si>
  <si>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</si>
  <si>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</si>
  <si>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</si>
  <si>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</si>
  <si>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</si>
  <si>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</si>
  <si>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</si>
  <si>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</si>
  <si>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</si>
  <si>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</si>
  <si>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</si>
  <si>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</si>
  <si>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</si>
  <si>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</si>
  <si>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</si>
  <si>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</si>
  <si>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</si>
  <si>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</si>
  <si>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</si>
  <si>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</si>
  <si>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</si>
  <si>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</si>
  <si>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</si>
  <si>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</si>
  <si>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</si>
  <si>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</si>
  <si>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</si>
  <si>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</si>
  <si>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</si>
  <si>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</si>
  <si>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</si>
  <si>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</si>
  <si>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</si>
  <si>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</si>
  <si>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</si>
  <si>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</si>
  <si>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</si>
  <si>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</si>
  <si>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</si>
  <si>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</si>
  <si>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</si>
  <si>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</si>
  <si>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</si>
  <si>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</si>
  <si>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</si>
  <si>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</si>
  <si>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</si>
  <si>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</si>
  <si>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</si>
  <si>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</si>
  <si>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</si>
  <si>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</si>
  <si>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</si>
  <si>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</si>
  <si>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</si>
  <si>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</si>
  <si>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</si>
  <si>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</si>
  <si>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</si>
  <si>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</si>
  <si>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</si>
  <si>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</si>
  <si>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</si>
  <si>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</si>
  <si>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</si>
  <si>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</si>
  <si>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</si>
  <si>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</si>
  <si>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</si>
  <si>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</si>
  <si>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</si>
  <si>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</si>
  <si>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</si>
  <si>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</si>
  <si>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</si>
  <si>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</si>
  <si>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</si>
  <si>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</si>
  <si>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</si>
  <si>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</si>
  <si>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</si>
  <si>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</si>
  <si>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</si>
  <si>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</si>
  <si>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</si>
  <si>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</si>
  <si>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</si>
  <si>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</si>
  <si>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</si>
  <si>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</si>
  <si>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</si>
  <si>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</si>
  <si>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</si>
  <si>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</si>
  <si>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</si>
  <si>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</si>
  <si>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</si>
  <si>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</si>
  <si>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</si>
  <si>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</si>
  <si>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</si>
  <si>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</si>
  <si>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</si>
  <si>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</si>
  <si>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</si>
  <si>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</si>
  <si>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</si>
  <si>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</si>
  <si>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</si>
  <si>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</si>
  <si>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</si>
  <si>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</si>
  <si>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</si>
  <si>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</si>
  <si>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</si>
  <si>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</si>
  <si>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</si>
  <si>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</si>
  <si>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</si>
  <si>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</si>
  <si>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</si>
  <si>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</si>
  <si>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</si>
  <si>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</si>
  <si>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</si>
  <si>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</si>
  <si>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</si>
  <si>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</si>
  <si>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</si>
  <si>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</si>
  <si>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</si>
  <si>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</si>
  <si>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</si>
  <si>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</si>
  <si>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</si>
  <si>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</si>
  <si>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</si>
  <si>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</si>
  <si>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</si>
  <si>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</si>
  <si>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</si>
  <si>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</si>
  <si>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</si>
  <si>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</si>
  <si>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</si>
  <si>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</si>
  <si>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</si>
  <si>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</si>
  <si>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</si>
  <si>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</si>
  <si>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</si>
  <si>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</si>
  <si>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</si>
  <si>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</si>
  <si>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</si>
  <si>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</si>
  <si>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</si>
  <si>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</si>
  <si>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</si>
  <si>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</si>
  <si>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</si>
  <si>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</si>
  <si>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</si>
  <si>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</si>
  <si>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</si>
  <si>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</si>
  <si>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</si>
  <si>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</si>
  <si>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</si>
  <si>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</si>
  <si>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</si>
  <si>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</si>
  <si>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</si>
  <si>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</si>
  <si>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</si>
  <si>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</si>
  <si>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</si>
  <si>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</si>
  <si>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</si>
  <si>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</si>
  <si>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</si>
  <si>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</si>
  <si>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</si>
  <si>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</si>
  <si>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</si>
  <si>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</si>
  <si>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</si>
  <si>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</si>
  <si>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</si>
  <si>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</si>
  <si>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</si>
  <si>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</si>
  <si>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</si>
  <si>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</si>
  <si>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</si>
  <si>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</si>
  <si>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</si>
  <si>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</si>
  <si>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</si>
  <si>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</si>
  <si>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</si>
  <si>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</si>
  <si>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</si>
  <si>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</si>
  <si>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</si>
  <si>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</si>
  <si>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</si>
  <si>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</si>
  <si>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</si>
  <si>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</si>
  <si>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</si>
  <si>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</si>
  <si>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</si>
  <si>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</si>
  <si>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</si>
  <si>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</si>
  <si>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</si>
  <si>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</si>
  <si>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</si>
  <si>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</si>
  <si>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</si>
  <si>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</si>
  <si>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</si>
  <si>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</si>
  <si>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</si>
  <si>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</si>
  <si>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</si>
  <si>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</si>
  <si>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</si>
  <si>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</si>
  <si>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</si>
  <si>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</si>
  <si>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</si>
  <si>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</si>
  <si>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</si>
  <si>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</si>
  <si>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</si>
  <si>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</si>
  <si>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</si>
  <si>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</si>
  <si>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</si>
  <si>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</si>
  <si>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</si>
  <si>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</si>
  <si>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</si>
  <si>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</si>
  <si>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</si>
  <si>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</si>
  <si>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</si>
  <si>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</si>
  <si>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</si>
  <si>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</si>
  <si>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</si>
  <si>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</si>
  <si>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</si>
  <si>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</si>
  <si>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</si>
  <si>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</si>
  <si>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</si>
  <si>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</si>
  <si>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</si>
  <si>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</si>
  <si>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</si>
  <si>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</si>
  <si>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</si>
  <si>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</si>
  <si>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</si>
  <si>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</si>
  <si>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</si>
  <si>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</si>
  <si>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</si>
  <si>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</si>
  <si>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</si>
  <si>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</si>
  <si>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</si>
  <si>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</si>
  <si>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</si>
  <si>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</si>
  <si>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</si>
  <si>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</si>
  <si>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</si>
  <si>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</si>
  <si>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</si>
  <si>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</si>
  <si>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</si>
  <si>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</si>
  <si>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</si>
  <si>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</si>
  <si>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</si>
  <si>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</si>
  <si>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</si>
  <si>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</si>
  <si>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</si>
  <si>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</si>
  <si>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</si>
  <si>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</si>
  <si>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</si>
  <si>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</si>
  <si>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</si>
  <si>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</si>
  <si>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</si>
  <si>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</si>
  <si>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</si>
  <si>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</si>
  <si>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</si>
  <si>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</si>
  <si>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</si>
  <si>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</si>
  <si>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</si>
  <si>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</si>
  <si>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</si>
  <si>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</si>
  <si>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</si>
  <si>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</si>
  <si>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</si>
  <si>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</si>
  <si>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</si>
  <si>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</si>
  <si>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</si>
  <si>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</si>
  <si>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</si>
  <si>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</si>
  <si>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</si>
  <si>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</si>
  <si>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</si>
  <si>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</si>
  <si>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</si>
  <si>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</si>
  <si>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</si>
  <si>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</si>
  <si>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</si>
  <si>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</si>
  <si>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</si>
  <si>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</si>
  <si>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</si>
  <si>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</si>
  <si>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</si>
  <si>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</si>
  <si>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</si>
  <si>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</si>
  <si>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</si>
  <si>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</si>
  <si>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</si>
  <si>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</si>
  <si>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</si>
  <si>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</si>
  <si>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</si>
  <si>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</si>
  <si>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</si>
  <si>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</si>
  <si>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</si>
  <si>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</si>
  <si>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</si>
  <si>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</si>
  <si>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</si>
  <si>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</si>
  <si>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</si>
  <si>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</si>
  <si>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</si>
  <si>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</si>
  <si>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</si>
  <si>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</si>
  <si>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</si>
  <si>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</si>
  <si>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</si>
  <si>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</si>
  <si>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</si>
  <si>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</si>
  <si>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</si>
  <si>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</si>
  <si>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</si>
  <si>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</si>
  <si>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</si>
  <si>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</si>
  <si>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</si>
  <si>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</si>
  <si>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</si>
  <si>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</si>
  <si>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</si>
  <si>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</si>
  <si>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</si>
  <si>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</si>
  <si>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</si>
  <si>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</si>
  <si>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</si>
  <si>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</si>
  <si>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</si>
  <si>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</si>
  <si>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</si>
  <si>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</si>
  <si>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</si>
  <si>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</si>
  <si>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</si>
  <si>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</si>
  <si>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</si>
  <si>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</si>
  <si>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</si>
  <si>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</si>
  <si>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</si>
  <si>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</si>
  <si>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</si>
  <si>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</si>
  <si>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</si>
  <si>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</si>
  <si>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</si>
  <si>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</si>
  <si>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</si>
  <si>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</si>
  <si>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</si>
  <si>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</si>
  <si>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</si>
  <si>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</si>
  <si>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</si>
  <si>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</si>
  <si>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</si>
  <si>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</si>
  <si>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</si>
  <si>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</si>
  <si>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</si>
  <si>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</si>
  <si>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</si>
  <si>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</si>
  <si>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</si>
  <si>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</si>
  <si>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</si>
  <si>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</si>
  <si>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</si>
  <si>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</si>
  <si>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</si>
  <si>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</si>
  <si>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</si>
  <si>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</si>
  <si>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</si>
  <si>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</si>
  <si>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</si>
  <si>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</si>
  <si>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</si>
  <si>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</si>
  <si>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</si>
  <si>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</si>
  <si>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</si>
  <si>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</si>
  <si>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</si>
  <si>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</si>
  <si>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</si>
  <si>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</si>
  <si>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</si>
  <si>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</si>
  <si>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</si>
  <si>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</si>
  <si>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</si>
  <si>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</si>
  <si>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</si>
  <si>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</si>
  <si>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</si>
  <si>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</si>
  <si>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</si>
  <si>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</si>
  <si>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</si>
  <si>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</si>
  <si>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</si>
  <si>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</si>
  <si>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</si>
  <si>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</si>
  <si>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</si>
  <si>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</si>
  <si>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</si>
  <si>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</si>
  <si>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</si>
  <si>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</si>
  <si>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</si>
  <si>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</si>
  <si>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</si>
  <si>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</si>
  <si>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</si>
  <si>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</si>
  <si>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</si>
  <si>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</si>
  <si>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</si>
  <si>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</si>
  <si>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</si>
  <si>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</si>
  <si>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</si>
  <si>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</si>
  <si>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</si>
  <si>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</si>
  <si>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</si>
  <si>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</si>
  <si>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</si>
  <si>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</si>
  <si>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</si>
  <si>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</si>
  <si>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</si>
  <si>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</si>
  <si>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</si>
  <si>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</si>
  <si>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</si>
  <si>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</si>
  <si>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</si>
  <si>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</si>
  <si>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</si>
  <si>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</si>
  <si>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</si>
  <si>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</si>
  <si>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</si>
  <si>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</si>
  <si>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</si>
  <si>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</si>
  <si>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</si>
  <si>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</si>
  <si>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</si>
  <si>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</si>
  <si>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</si>
  <si>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</si>
  <si>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</si>
  <si>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</si>
  <si>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</si>
  <si>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</si>
  <si>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</si>
  <si>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</si>
  <si>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</si>
  <si>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</si>
  <si>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</si>
  <si>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</si>
  <si>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</si>
  <si>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</si>
  <si>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</si>
  <si>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</si>
  <si>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</si>
  <si>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</si>
  <si>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</si>
  <si>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</si>
  <si>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</si>
  <si>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</si>
  <si>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</si>
  <si>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</si>
  <si>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</si>
  <si>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</si>
  <si>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</si>
  <si>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</si>
  <si>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</si>
  <si>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</si>
  <si>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</si>
  <si>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</si>
  <si>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</si>
  <si>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</si>
  <si>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</si>
  <si>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</si>
  <si>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</si>
  <si>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</si>
  <si>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</si>
  <si>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</si>
  <si>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</si>
  <si>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</si>
  <si>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</si>
  <si>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</si>
  <si>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</si>
  <si>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</si>
  <si>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</si>
  <si>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</si>
  <si>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</si>
  <si>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</si>
  <si>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</si>
  <si>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</si>
  <si>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</si>
  <si>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</si>
  <si>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</si>
  <si>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</si>
  <si>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</si>
  <si>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</si>
  <si>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</si>
  <si>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</si>
  <si>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</si>
  <si>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</si>
  <si>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</si>
  <si>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</si>
  <si>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</si>
  <si>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</si>
  <si>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</si>
  <si>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</si>
  <si>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</si>
  <si>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</si>
  <si>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</si>
  <si>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</si>
  <si>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</si>
  <si>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</si>
  <si>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</si>
  <si>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</si>
  <si>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</si>
  <si>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</si>
  <si>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</si>
  <si>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</si>
  <si>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</si>
  <si>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</si>
  <si>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</si>
  <si>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</si>
  <si>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</si>
  <si>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</si>
  <si>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</si>
  <si>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</si>
  <si>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</si>
  <si>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</si>
  <si>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</si>
  <si>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</si>
  <si>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</si>
  <si>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</si>
  <si>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</si>
  <si>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</si>
  <si>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</si>
  <si>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</si>
  <si>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</si>
  <si>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</si>
  <si>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</si>
  <si>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</si>
  <si>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</si>
  <si>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</si>
  <si>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</si>
  <si>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</si>
  <si>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</si>
  <si>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</si>
  <si>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</si>
  <si>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</si>
  <si>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</si>
  <si>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</si>
  <si>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</si>
  <si>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</si>
  <si>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</si>
  <si>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</si>
  <si>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</si>
  <si>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</si>
  <si>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</si>
  <si>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</si>
  <si>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</si>
  <si>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</si>
  <si>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</si>
  <si>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</si>
  <si>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</si>
  <si>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</si>
  <si>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</si>
  <si>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</si>
  <si>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</si>
  <si>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</si>
  <si>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</si>
  <si>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</si>
  <si>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</si>
  <si>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</si>
  <si>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</si>
  <si>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</si>
  <si>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</si>
  <si>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</si>
  <si>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</si>
  <si>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</si>
  <si>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</si>
  <si>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</si>
  <si>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</si>
  <si>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</si>
  <si>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</si>
  <si>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</si>
  <si>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</si>
  <si>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</si>
  <si>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</si>
  <si>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</si>
  <si>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</si>
  <si>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</si>
  <si>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</si>
  <si>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</si>
  <si>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</si>
  <si>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</si>
  <si>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</si>
  <si>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</si>
  <si>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</si>
  <si>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</si>
  <si>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</si>
  <si>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</si>
  <si>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</si>
  <si>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</si>
  <si>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</si>
  <si>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</si>
  <si>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</si>
  <si>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</si>
  <si>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</si>
  <si>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</si>
  <si>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</si>
  <si>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</si>
  <si>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</si>
  <si>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</si>
  <si>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</si>
  <si>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</si>
  <si>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</si>
  <si>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</si>
  <si>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</si>
  <si>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</si>
  <si>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</si>
  <si>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</si>
  <si>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</si>
  <si>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</si>
  <si>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</si>
  <si>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</si>
  <si>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</si>
  <si>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</si>
  <si>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</si>
  <si>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</si>
  <si>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</si>
  <si>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</si>
  <si>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</si>
  <si>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</si>
  <si>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</si>
  <si>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</si>
  <si>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</si>
  <si>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</si>
  <si>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</si>
  <si>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</si>
  <si>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</si>
  <si>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</si>
  <si>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</si>
  <si>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</si>
  <si>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</si>
  <si>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</si>
  <si>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</si>
  <si>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</si>
  <si>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</si>
  <si>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</si>
  <si>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</si>
  <si>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</si>
  <si>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</si>
  <si>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</si>
  <si>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</si>
  <si>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</si>
  <si>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</si>
  <si>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</si>
  <si>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</si>
  <si>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</si>
  <si>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</si>
  <si>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</si>
  <si>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</si>
  <si>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</si>
  <si>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</si>
  <si>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</si>
  <si>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</si>
  <si>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</si>
  <si>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</si>
  <si>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</si>
  <si>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</si>
  <si>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</si>
  <si>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</si>
  <si>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</si>
  <si>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</si>
  <si>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</si>
  <si>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</si>
  <si>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</si>
  <si>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</si>
  <si>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</si>
  <si>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</si>
  <si>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</si>
  <si>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</si>
  <si>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</si>
  <si>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</si>
  <si>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</si>
  <si>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</si>
  <si>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</si>
  <si>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</si>
  <si>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</si>
  <si>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</si>
  <si>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</si>
  <si>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</si>
  <si>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</si>
  <si>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</si>
  <si>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</si>
  <si>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</si>
  <si>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</si>
  <si>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</si>
  <si>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</si>
  <si>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</si>
  <si>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</si>
  <si>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</si>
  <si>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</si>
  <si>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</si>
  <si>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</si>
  <si>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</si>
  <si>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</si>
  <si>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</si>
  <si>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</si>
  <si>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</si>
  <si>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</si>
  <si>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</si>
  <si>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</si>
  <si>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</si>
  <si>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</si>
  <si>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</si>
  <si>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</si>
  <si>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</si>
  <si>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</si>
  <si>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</si>
  <si>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</si>
  <si>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</si>
  <si>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</si>
  <si>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</si>
  <si>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</si>
  <si>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</si>
  <si>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</si>
  <si>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</si>
  <si>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</si>
  <si>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</si>
  <si>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</si>
  <si>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</si>
  <si>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</si>
  <si>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</si>
  <si>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</si>
  <si>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</si>
  <si>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</si>
  <si>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</si>
  <si>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</si>
  <si>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</si>
  <si>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</si>
  <si>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</si>
  <si>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</si>
  <si>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</si>
  <si>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</si>
  <si>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</si>
  <si>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</si>
  <si>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</si>
  <si>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</si>
  <si>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</si>
  <si>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</si>
  <si>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</si>
  <si>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</si>
  <si>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</si>
  <si>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</si>
  <si>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</si>
  <si>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</si>
  <si>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</si>
  <si>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</si>
  <si>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</si>
  <si>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</si>
  <si>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</si>
  <si>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</si>
  <si>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</si>
  <si>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</si>
  <si>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</si>
  <si>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</si>
  <si>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</si>
  <si>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</si>
  <si>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</si>
  <si>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</si>
  <si>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</si>
  <si>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</si>
  <si>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</si>
  <si>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</si>
  <si>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</si>
  <si>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</si>
  <si>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</si>
  <si>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</si>
  <si>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</si>
  <si>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</si>
  <si>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</si>
  <si>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</si>
  <si>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</si>
  <si>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</si>
  <si>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</si>
  <si>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</si>
  <si>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</si>
  <si>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</si>
  <si>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</si>
  <si>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</si>
  <si>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</si>
  <si>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</si>
  <si>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</si>
  <si>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</si>
  <si>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</si>
  <si>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</si>
  <si>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</si>
  <si>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</si>
  <si>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</si>
  <si>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</si>
  <si>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</si>
  <si>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</si>
  <si>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</si>
  <si>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</si>
  <si>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</si>
  <si>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</si>
  <si>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</si>
  <si>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</si>
  <si>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</si>
  <si>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</si>
  <si>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</si>
  <si>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</si>
  <si>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</si>
  <si>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</si>
  <si>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</si>
  <si>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</si>
  <si>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</si>
  <si>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</si>
  <si>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</si>
  <si>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</si>
  <si>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</si>
  <si>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</si>
  <si>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</si>
  <si>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</si>
  <si>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</si>
  <si>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</si>
  <si>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</si>
  <si>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</si>
  <si>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</si>
  <si>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</si>
  <si>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</si>
  <si>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</si>
  <si>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</si>
  <si>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</si>
  <si>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</si>
  <si>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</si>
  <si>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</si>
  <si>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</si>
  <si>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</si>
  <si>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</si>
  <si>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</si>
  <si>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</si>
  <si>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</si>
  <si>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</si>
  <si>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</si>
  <si>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</si>
  <si>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</si>
  <si>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</si>
  <si>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</si>
  <si>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</si>
  <si>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</si>
  <si>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</si>
  <si>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</si>
  <si>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</si>
  <si>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</si>
  <si>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</si>
  <si>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</si>
  <si>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</si>
  <si>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</si>
  <si>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</si>
  <si>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</si>
  <si>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</si>
  <si>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</si>
  <si>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</si>
  <si>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</si>
  <si>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</si>
  <si>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</si>
  <si>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</si>
  <si>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</si>
  <si>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</si>
  <si>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</si>
  <si>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</si>
  <si>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</si>
  <si>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</si>
  <si>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</si>
  <si>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</si>
  <si>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</si>
  <si>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</si>
  <si>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</si>
  <si>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</si>
  <si>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</si>
  <si>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</si>
  <si>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</si>
  <si>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</si>
  <si>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</si>
  <si>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</si>
  <si>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</si>
  <si>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</si>
  <si>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</si>
  <si>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</si>
  <si>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</si>
  <si>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</si>
  <si>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</si>
  <si>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</si>
  <si>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</si>
  <si>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</si>
  <si>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</si>
  <si>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</si>
  <si>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</si>
  <si>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</si>
  <si>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</si>
  <si>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</si>
  <si>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</si>
  <si>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</si>
  <si>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</si>
  <si>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</si>
  <si>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</si>
  <si>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</si>
  <si>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</si>
  <si>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</si>
  <si>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</si>
  <si>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</si>
  <si>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</si>
  <si>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</si>
  <si>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</si>
  <si>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</si>
  <si>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</si>
  <si>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</si>
  <si>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</si>
  <si>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</si>
  <si>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</si>
  <si>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</si>
  <si>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</si>
  <si>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</si>
  <si>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</si>
  <si>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</si>
  <si>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</si>
  <si>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</si>
  <si>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</si>
  <si>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</si>
  <si>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</si>
  <si>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</si>
  <si>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</si>
  <si>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</si>
  <si>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</si>
  <si>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</si>
  <si>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</si>
  <si>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</si>
  <si>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</si>
  <si>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</si>
  <si>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</si>
  <si>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</si>
  <si>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</si>
  <si>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</si>
  <si>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</si>
  <si>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</si>
  <si>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</si>
  <si>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</si>
  <si>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</si>
  <si>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</si>
  <si>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</si>
  <si>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</si>
  <si>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</si>
  <si>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</si>
  <si>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</si>
  <si>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</si>
  <si>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</si>
  <si>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</si>
  <si>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</si>
  <si>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</si>
  <si>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</si>
  <si>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</si>
  <si>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</si>
  <si>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</si>
  <si>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</si>
  <si>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</si>
  <si>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</si>
  <si>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</si>
  <si>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</si>
  <si>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</si>
  <si>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</si>
  <si>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</si>
  <si>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</si>
  <si>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</si>
  <si>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</si>
  <si>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</si>
  <si>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</si>
  <si>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</si>
  <si>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</si>
  <si>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</si>
  <si>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</si>
  <si>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</si>
  <si>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</si>
  <si>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</si>
  <si>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</si>
  <si>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</si>
  <si>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</si>
  <si>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</si>
  <si>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</si>
  <si>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</si>
  <si>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</si>
  <si>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</si>
  <si>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</si>
  <si>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</si>
  <si>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</si>
  <si>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</si>
  <si>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</si>
  <si>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</si>
  <si>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</si>
  <si>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</si>
  <si>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</si>
  <si>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</si>
  <si>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</si>
  <si>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</si>
  <si>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</si>
  <si>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</si>
  <si>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</si>
  <si>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</si>
  <si>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</si>
  <si>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</si>
  <si>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</si>
  <si>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</si>
  <si>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</si>
  <si>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</si>
  <si>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</si>
  <si>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</si>
  <si>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</si>
  <si>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</si>
  <si>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</si>
  <si>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</si>
  <si>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</si>
  <si>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</si>
  <si>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</si>
  <si>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</si>
  <si>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</si>
  <si>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</si>
  <si>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</si>
  <si>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</si>
  <si>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</si>
  <si>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</si>
  <si>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</si>
  <si>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</si>
  <si>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</si>
  <si>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</si>
  <si>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</si>
  <si>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</si>
  <si>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</si>
  <si>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</si>
  <si>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</si>
  <si>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</si>
  <si>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</si>
  <si>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</si>
  <si>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</si>
  <si>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</si>
  <si>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</si>
  <si>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</si>
  <si>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</si>
  <si>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</si>
  <si>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</si>
  <si>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</si>
  <si>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</si>
  <si>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</si>
  <si>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</si>
  <si>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</si>
  <si>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</si>
  <si>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</si>
  <si>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</si>
  <si>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</si>
  <si>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</si>
  <si>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</si>
  <si>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</si>
  <si>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</si>
  <si>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</si>
  <si>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</si>
  <si>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</si>
  <si>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</si>
  <si>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</si>
  <si>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</si>
  <si>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</si>
  <si>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</si>
  <si>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</si>
  <si>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</si>
  <si>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</si>
  <si>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</si>
  <si>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</si>
  <si>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</si>
  <si>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</si>
  <si>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</si>
  <si>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</si>
  <si>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</si>
  <si>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</si>
  <si>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</si>
  <si>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</si>
  <si>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</si>
  <si>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</si>
  <si>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</si>
  <si>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</si>
  <si>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</si>
  <si>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</si>
  <si>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</si>
  <si>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</si>
  <si>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</si>
  <si>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</si>
  <si>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</si>
  <si>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</si>
  <si>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</si>
  <si>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</si>
  <si>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</si>
  <si>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</si>
  <si>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</si>
  <si>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</si>
  <si>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</si>
  <si>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</si>
  <si>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</si>
  <si>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</si>
  <si>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</si>
  <si>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</si>
  <si>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</si>
  <si>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</si>
  <si>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</si>
  <si>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</si>
  <si>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</si>
  <si>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</si>
  <si>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</si>
  <si>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</si>
  <si>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</si>
  <si>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</si>
  <si>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</si>
  <si>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</si>
  <si>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</si>
  <si>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</si>
  <si>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</si>
  <si>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</si>
  <si>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</si>
  <si>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</si>
  <si>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</si>
  <si>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</si>
  <si>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</si>
  <si>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</si>
  <si>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</si>
  <si>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</si>
  <si>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</si>
  <si>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</si>
  <si>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</si>
  <si>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</si>
  <si>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</si>
  <si>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</si>
  <si>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</si>
  <si>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</si>
  <si>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</si>
  <si>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</si>
  <si>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</si>
  <si>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</si>
  <si>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</si>
  <si>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</si>
  <si>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</si>
  <si>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</si>
  <si>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</si>
  <si>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</si>
  <si>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</si>
  <si>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</si>
  <si>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</si>
  <si>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</si>
  <si>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</si>
  <si>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</si>
  <si>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</si>
  <si>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</si>
  <si>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</si>
  <si>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</si>
  <si>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</si>
  <si>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</si>
  <si>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</si>
  <si>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</si>
  <si>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</si>
  <si>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</si>
  <si>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</si>
  <si>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</si>
  <si>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</si>
  <si>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</si>
  <si>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</si>
  <si>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</si>
  <si>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</si>
  <si>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</si>
  <si>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</si>
  <si>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</si>
  <si>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</si>
  <si>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</si>
  <si>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</si>
  <si>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</si>
  <si>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</si>
  <si>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</si>
  <si>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</si>
  <si>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</si>
  <si>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</si>
  <si>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</si>
  <si>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</si>
  <si>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</si>
  <si>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</si>
  <si>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</si>
  <si>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</si>
  <si>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</si>
  <si>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</si>
  <si>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</si>
  <si>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</si>
  <si>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</si>
  <si>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</si>
  <si>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</si>
  <si>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</si>
  <si>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</si>
  <si>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</si>
  <si>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</si>
  <si>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</si>
  <si>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</si>
  <si>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</si>
  <si>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</si>
  <si>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</si>
  <si>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</si>
  <si>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</si>
  <si>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</si>
  <si>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</si>
  <si>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</si>
  <si>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</si>
  <si>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</si>
  <si>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</si>
  <si>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</si>
  <si>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</si>
  <si>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</si>
  <si>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</si>
  <si>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</si>
  <si>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</si>
  <si>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</si>
  <si>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</si>
  <si>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</si>
  <si>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</si>
  <si>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</si>
  <si>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</si>
  <si>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</si>
  <si>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</si>
  <si>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</si>
  <si>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</si>
  <si>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</si>
  <si>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</si>
  <si>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</si>
  <si>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</si>
  <si>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</si>
  <si>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</si>
  <si>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</si>
  <si>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</si>
  <si>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</si>
  <si>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</si>
  <si>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</si>
  <si>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</si>
  <si>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</si>
  <si>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</si>
  <si>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</si>
  <si>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</si>
  <si>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</si>
  <si>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</si>
  <si>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</si>
  <si>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</si>
  <si>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</si>
  <si>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</si>
  <si>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</si>
  <si>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</si>
  <si>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</si>
  <si>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</si>
  <si>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</si>
  <si>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</si>
  <si>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</si>
  <si>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</si>
  <si>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</si>
  <si>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</si>
  <si>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</si>
  <si>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</si>
  <si>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</si>
  <si>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</si>
  <si>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</si>
  <si>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</si>
  <si>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</si>
  <si>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</si>
  <si>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</si>
  <si>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</si>
  <si>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</si>
  <si>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</si>
  <si>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</si>
  <si>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</si>
  <si>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</si>
  <si>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</si>
  <si>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</si>
  <si>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</si>
  <si>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</si>
  <si>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</si>
  <si>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</si>
  <si>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</si>
  <si>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</si>
  <si>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</si>
  <si>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</si>
  <si>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</si>
  <si>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</si>
  <si>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</si>
  <si>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</si>
  <si>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</si>
  <si>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</si>
  <si>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</si>
  <si>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</si>
  <si>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</si>
  <si>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</si>
  <si>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</si>
  <si>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</si>
  <si>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</si>
  <si>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</si>
  <si>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</si>
  <si>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</si>
  <si>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</si>
  <si>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</si>
  <si>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</si>
  <si>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</si>
  <si>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</si>
  <si>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</si>
  <si>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</si>
  <si>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</si>
  <si>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</si>
  <si>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</si>
  <si>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</si>
  <si>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</si>
  <si>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</si>
  <si>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</si>
  <si>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</si>
  <si>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</si>
  <si>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</si>
  <si>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</si>
  <si>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</si>
  <si>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</si>
  <si>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</si>
  <si>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</si>
  <si>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</si>
  <si>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</si>
  <si>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</si>
  <si>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</si>
  <si>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</si>
  <si>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</si>
  <si>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</si>
  <si>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</si>
  <si>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</si>
  <si>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</si>
  <si>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</si>
  <si>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</si>
  <si>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</si>
  <si>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</si>
  <si>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</si>
  <si>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</si>
  <si>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</si>
  <si>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</si>
  <si>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</si>
  <si>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</si>
  <si>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</si>
  <si>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</si>
  <si>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</si>
  <si>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</si>
  <si>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</si>
  <si>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</si>
  <si>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</si>
  <si>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</si>
  <si>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</si>
  <si>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</si>
  <si>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</si>
  <si>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</si>
  <si>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</si>
  <si>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</si>
  <si>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</si>
  <si>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</si>
  <si>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</si>
  <si>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</si>
  <si>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</si>
  <si>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</si>
  <si>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</si>
  <si>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</si>
  <si>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</si>
  <si>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</si>
  <si>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</si>
  <si>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</si>
  <si>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</si>
  <si>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</si>
  <si>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</si>
  <si>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</si>
  <si>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</si>
  <si>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</si>
  <si>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</si>
  <si>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</si>
  <si>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</si>
  <si>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</si>
  <si>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</si>
  <si>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</si>
  <si>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</si>
  <si>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</si>
  <si>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</si>
  <si>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</si>
  <si>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</si>
  <si>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</si>
  <si>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</si>
  <si>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</si>
  <si>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</si>
  <si>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</si>
  <si>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</si>
  <si>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</si>
  <si>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</si>
  <si>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</si>
  <si>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</si>
  <si>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</si>
  <si>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</si>
  <si>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</si>
  <si>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</si>
  <si>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</si>
  <si>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</si>
  <si>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</si>
  <si>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</si>
  <si>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</si>
  <si>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</si>
  <si>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</si>
  <si>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</si>
  <si>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</si>
  <si>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</si>
  <si>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</si>
  <si>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</si>
  <si>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</si>
  <si>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</si>
  <si>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</si>
  <si>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</si>
  <si>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</si>
  <si>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</si>
  <si>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</si>
  <si>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</si>
  <si>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</si>
  <si>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</si>
  <si>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</si>
  <si>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</si>
  <si>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</si>
  <si>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</si>
  <si>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</si>
  <si>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</si>
  <si>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</si>
  <si>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</si>
  <si>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</si>
  <si>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</si>
  <si>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</si>
  <si>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</si>
  <si>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</si>
  <si>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</si>
  <si>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</si>
  <si>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</si>
  <si>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</si>
  <si>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</si>
  <si>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</si>
  <si>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</si>
  <si>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</si>
  <si>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</si>
  <si>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</si>
  <si>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</si>
  <si>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</si>
  <si>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</si>
  <si>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</si>
  <si>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</si>
  <si>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</si>
  <si>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</si>
  <si>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</si>
  <si>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</si>
  <si>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</si>
  <si>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</si>
  <si>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</si>
  <si>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</si>
  <si>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</si>
  <si>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</si>
  <si>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</si>
  <si>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</si>
  <si>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</si>
  <si>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</si>
  <si>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</si>
  <si>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</si>
  <si>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</si>
  <si>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</si>
  <si>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</si>
  <si>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</si>
  <si>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</si>
  <si>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</si>
  <si>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</si>
  <si>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</si>
  <si>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</si>
  <si>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</si>
  <si>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</si>
  <si>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</si>
  <si>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</si>
  <si>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</si>
  <si>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</si>
  <si>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</si>
  <si>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</si>
  <si>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</si>
  <si>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</si>
  <si>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</si>
  <si>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</si>
  <si>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</si>
  <si>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</si>
  <si>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</si>
  <si>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</si>
  <si>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</si>
  <si>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</si>
  <si>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</si>
  <si>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</si>
  <si>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</si>
  <si>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</si>
  <si>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</si>
  <si>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</si>
  <si>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</si>
  <si>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</si>
  <si>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</si>
  <si>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</si>
  <si>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</si>
  <si>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</si>
  <si>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</si>
  <si>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</si>
  <si>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</si>
  <si>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</si>
  <si>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</si>
  <si>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</si>
  <si>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</si>
  <si>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</si>
  <si>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</si>
  <si>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</si>
  <si>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</si>
  <si>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</si>
  <si>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</si>
  <si>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</si>
  <si>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</si>
  <si>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</si>
  <si>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</si>
  <si>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</si>
  <si>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</si>
  <si>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</si>
  <si>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</si>
  <si>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</si>
  <si>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</si>
  <si>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</si>
  <si>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</si>
  <si>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</si>
  <si>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</si>
  <si>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</si>
  <si>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</si>
  <si>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</si>
  <si>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</si>
  <si>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</si>
  <si>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</si>
  <si>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</si>
  <si>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</si>
  <si>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</si>
  <si>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</si>
  <si>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</si>
  <si>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</si>
  <si>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</si>
  <si>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</si>
  <si>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</si>
  <si>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</si>
  <si>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</si>
  <si>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</si>
  <si>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</si>
  <si>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</si>
  <si>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</si>
  <si>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</si>
  <si>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</si>
  <si>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</si>
  <si>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</si>
  <si>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</si>
  <si>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</si>
  <si>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</si>
  <si>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</si>
  <si>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</si>
  <si>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</si>
  <si>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</si>
  <si>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</si>
  <si>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</si>
  <si>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</si>
  <si>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</si>
  <si>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</si>
  <si>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</si>
  <si>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</si>
  <si>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</si>
  <si>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</si>
  <si>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</si>
  <si>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</si>
  <si>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</si>
  <si>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</si>
  <si>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</si>
  <si>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</si>
  <si>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</si>
  <si>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</si>
  <si>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</si>
  <si>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</si>
  <si>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</si>
  <si>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</si>
  <si>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</si>
  <si>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</si>
  <si>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</si>
  <si>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</si>
  <si>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</si>
  <si>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</si>
  <si>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</si>
  <si>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</si>
  <si>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</si>
  <si>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</si>
  <si>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</si>
  <si>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</si>
  <si>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</si>
  <si>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</si>
  <si>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</si>
  <si>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</si>
  <si>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</si>
  <si>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</si>
  <si>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</si>
  <si>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</si>
  <si>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</si>
  <si>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</si>
  <si>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</si>
  <si>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</si>
  <si>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</si>
  <si>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</si>
  <si>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</si>
  <si>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</si>
  <si>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</si>
  <si>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</si>
  <si>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</si>
  <si>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</si>
  <si>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</si>
  <si>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</si>
  <si>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</si>
  <si>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</si>
  <si>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</si>
  <si>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</si>
  <si>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</si>
  <si>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</si>
  <si>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</si>
  <si>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</si>
  <si>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</si>
  <si>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</si>
  <si>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</si>
  <si>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</si>
  <si>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</si>
  <si>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</si>
  <si>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</si>
  <si>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</si>
  <si>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</si>
  <si>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</si>
  <si>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</si>
  <si>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</si>
  <si>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</si>
  <si>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</si>
  <si>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</si>
  <si>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</si>
  <si>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</si>
  <si>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</si>
  <si>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</si>
  <si>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</si>
  <si>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</si>
  <si>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</si>
  <si>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</si>
  <si>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</si>
  <si>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</si>
  <si>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</si>
  <si>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</si>
  <si>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</si>
  <si>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</si>
  <si>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</si>
  <si>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</si>
  <si>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</si>
  <si>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</si>
  <si>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</si>
  <si>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</si>
  <si>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</si>
  <si>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</si>
  <si>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</si>
  <si>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</si>
  <si>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</si>
  <si>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</si>
  <si>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</si>
  <si>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</si>
  <si>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</si>
  <si>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</si>
  <si>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</si>
  <si>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</si>
  <si>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</si>
  <si>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</si>
  <si>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</si>
  <si>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</si>
  <si>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</si>
  <si>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</si>
  <si>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</si>
  <si>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</si>
  <si>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</si>
  <si>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</si>
  <si>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</si>
  <si>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</si>
  <si>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</si>
  <si>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</si>
  <si>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</si>
  <si>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</si>
  <si>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</si>
  <si>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</si>
  <si>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</si>
  <si>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</si>
  <si>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</si>
  <si>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</si>
  <si>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</si>
  <si>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</si>
  <si>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</si>
  <si>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</si>
  <si>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</si>
  <si>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</si>
  <si>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</si>
  <si>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</si>
  <si>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</si>
  <si>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</si>
  <si>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</si>
  <si>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</si>
  <si>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</si>
  <si>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</si>
  <si>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</si>
  <si>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</si>
  <si>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</si>
  <si>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</si>
  <si>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</si>
  <si>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</si>
  <si>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</si>
  <si>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</si>
  <si>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</si>
  <si>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</si>
  <si>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</si>
  <si>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</si>
  <si>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</si>
  <si>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</si>
  <si>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</si>
  <si>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</si>
  <si>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</si>
  <si>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</si>
  <si>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</si>
  <si>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</si>
  <si>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</si>
  <si>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</si>
  <si>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</si>
  <si>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</si>
  <si>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</si>
  <si>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</si>
  <si>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</si>
  <si>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</si>
  <si>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</si>
  <si>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</si>
  <si>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</si>
  <si>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</si>
  <si>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</si>
  <si>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</si>
  <si>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</si>
  <si>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</si>
  <si>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</si>
  <si>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</si>
  <si>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</si>
  <si>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</si>
  <si>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</si>
  <si>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</si>
  <si>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</si>
  <si>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</si>
  <si>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</si>
  <si>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</si>
  <si>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</si>
  <si>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</si>
  <si>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</si>
  <si>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</si>
  <si>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</si>
  <si>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</si>
  <si>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</si>
  <si>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</si>
  <si>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</si>
  <si>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</si>
  <si>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</si>
  <si>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</si>
  <si>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</si>
  <si>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</si>
  <si>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</si>
  <si>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</si>
  <si>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</si>
  <si>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</si>
  <si>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</si>
  <si>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</si>
  <si>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</si>
  <si>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</si>
  <si>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</si>
  <si>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</si>
  <si>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</si>
  <si>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</si>
  <si>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</si>
  <si>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</si>
  <si>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</si>
  <si>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</si>
  <si>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</si>
  <si>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</si>
  <si>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</si>
  <si>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</si>
  <si>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</si>
  <si>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</si>
  <si>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</si>
  <si>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</si>
  <si>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</si>
  <si>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</si>
  <si>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</si>
  <si>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</si>
  <si>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</si>
  <si>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</si>
  <si>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</si>
  <si>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</si>
  <si>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</si>
  <si>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</si>
  <si>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</si>
  <si>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</si>
  <si>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</si>
  <si>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</si>
  <si>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</si>
  <si>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</si>
  <si>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</si>
  <si>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</si>
  <si>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</si>
  <si>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</si>
  <si>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</si>
  <si>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</si>
  <si>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</si>
  <si>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</si>
  <si>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</si>
  <si>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</si>
  <si>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</si>
  <si>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</si>
  <si>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</si>
  <si>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</si>
  <si>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</si>
  <si>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</si>
  <si>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</si>
  <si>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</si>
  <si>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</si>
  <si>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</si>
  <si>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</si>
  <si>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</si>
  <si>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</si>
  <si>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</si>
  <si>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</si>
  <si>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</si>
  <si>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</si>
  <si>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</si>
  <si>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</si>
  <si>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</si>
  <si>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</si>
  <si>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</si>
  <si>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</si>
  <si>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</si>
  <si>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</si>
  <si>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</si>
  <si>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</si>
  <si>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</si>
  <si>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</si>
  <si>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</si>
  <si>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</si>
  <si>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</si>
  <si>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</si>
  <si>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</si>
  <si>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</si>
  <si>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</si>
  <si>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</si>
  <si>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</si>
  <si>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</si>
  <si>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</si>
  <si>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</si>
  <si>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</si>
  <si>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</si>
  <si>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</si>
  <si>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</si>
  <si>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</si>
  <si>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</si>
  <si>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</si>
  <si>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</si>
  <si>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</si>
  <si>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</si>
  <si>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</si>
  <si>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</si>
  <si>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</si>
  <si>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</si>
  <si>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</si>
  <si>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</si>
  <si>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</si>
  <si>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</si>
  <si>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</si>
  <si>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</si>
  <si>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</si>
  <si>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</si>
  <si>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</si>
  <si>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</si>
  <si>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</si>
  <si>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</si>
  <si>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</si>
  <si>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</si>
  <si>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</si>
  <si>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</si>
  <si>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</si>
  <si>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</si>
  <si>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</si>
  <si>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</si>
  <si>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</si>
  <si>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</si>
  <si>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</si>
  <si>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</si>
  <si>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</si>
  <si>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</si>
  <si>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</si>
  <si>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</si>
  <si>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</si>
  <si>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</si>
  <si>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</si>
  <si>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</si>
  <si>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</si>
  <si>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</si>
  <si>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</si>
  <si>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</si>
  <si>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</si>
  <si>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</si>
  <si>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</si>
  <si>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</si>
  <si>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</si>
  <si>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</si>
  <si>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</si>
  <si>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</si>
  <si>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</si>
  <si>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</si>
  <si>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</si>
  <si>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</si>
  <si>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</si>
  <si>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</si>
  <si>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</si>
  <si>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</si>
  <si>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</si>
  <si>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</si>
  <si>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</si>
  <si>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</si>
  <si>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</si>
  <si>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</si>
  <si>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</si>
  <si>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</si>
  <si>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</si>
  <si>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</si>
  <si>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</si>
  <si>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</si>
  <si>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</si>
  <si>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</si>
  <si>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</si>
  <si>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</si>
  <si>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</si>
  <si>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</si>
  <si>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</si>
  <si>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</si>
  <si>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</si>
  <si>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</si>
  <si>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</si>
  <si>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</si>
  <si>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</si>
  <si>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</si>
  <si>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</si>
  <si>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</si>
  <si>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</si>
  <si>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</si>
  <si>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</si>
  <si>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</si>
  <si>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</si>
  <si>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</si>
  <si>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</si>
  <si>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</si>
  <si>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</si>
  <si>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</si>
  <si>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</si>
  <si>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</si>
  <si>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</si>
  <si>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</si>
  <si>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</si>
  <si>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</si>
  <si>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</si>
  <si>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</si>
  <si>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</si>
  <si>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</si>
  <si>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</si>
  <si>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</si>
  <si>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</si>
  <si>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</si>
  <si>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</si>
  <si>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</si>
  <si>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</si>
  <si>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</si>
  <si>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</si>
  <si>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</si>
  <si>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</si>
  <si>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</si>
  <si>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</si>
  <si>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</si>
  <si>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</si>
  <si>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</si>
  <si>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</si>
  <si>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</si>
  <si>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</si>
  <si>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</si>
  <si>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</si>
  <si>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</si>
  <si>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</si>
  <si>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</si>
  <si>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</si>
  <si>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</si>
  <si>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</si>
  <si>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</si>
  <si>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</si>
  <si>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</si>
  <si>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</si>
  <si>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</si>
  <si>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</si>
  <si>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</si>
  <si>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</si>
  <si>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</si>
  <si>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</si>
  <si>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</si>
  <si>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</si>
  <si>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</si>
  <si>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</si>
  <si>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</si>
  <si>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</si>
  <si>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</si>
  <si>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</si>
  <si>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</si>
  <si>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</si>
  <si>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</si>
  <si>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</si>
  <si>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</si>
  <si>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</si>
  <si>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</si>
  <si>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</si>
  <si>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</si>
  <si>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</si>
  <si>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</si>
  <si>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</si>
  <si>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</si>
  <si>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</si>
  <si>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</si>
  <si>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</si>
  <si>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</si>
  <si>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</si>
  <si>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</si>
  <si>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</si>
  <si>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</si>
  <si>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</si>
  <si>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</si>
  <si>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</si>
  <si>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</si>
  <si>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</si>
  <si>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</si>
  <si>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</si>
  <si>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</si>
  <si>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</si>
  <si>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</si>
  <si>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</si>
  <si>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</si>
  <si>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</si>
  <si>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</si>
  <si>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</si>
  <si>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</si>
  <si>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</si>
  <si>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</si>
  <si>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</si>
  <si>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</si>
  <si>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</si>
  <si>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</si>
  <si>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</si>
  <si>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</si>
  <si>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</si>
  <si>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</si>
  <si>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</si>
  <si>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</si>
  <si>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</si>
  <si>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</si>
  <si>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</si>
  <si>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</si>
  <si>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</si>
  <si>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</si>
  <si>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</si>
  <si>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</si>
  <si>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</si>
  <si>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</si>
  <si>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</si>
  <si>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</si>
  <si>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</si>
  <si>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</si>
  <si>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</si>
  <si>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</si>
  <si>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</si>
  <si>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</si>
  <si>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</si>
  <si>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</si>
  <si>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</si>
  <si>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</si>
  <si>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</si>
  <si>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</si>
  <si>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</si>
  <si>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</si>
  <si>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</si>
  <si>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</si>
  <si>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</si>
  <si>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</si>
  <si>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</si>
  <si>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</si>
  <si>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</si>
  <si>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</si>
  <si>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</si>
  <si>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</si>
  <si>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</si>
  <si>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</si>
  <si>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</si>
  <si>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</si>
  <si>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</si>
  <si>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</si>
  <si>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</si>
  <si>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</si>
  <si>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</si>
  <si>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</si>
  <si>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</si>
  <si>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</si>
  <si>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</si>
  <si>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</si>
  <si>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</si>
  <si>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</si>
  <si>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</si>
  <si>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</si>
  <si>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</si>
  <si>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</si>
  <si>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</si>
  <si>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</si>
  <si>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</si>
  <si>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</si>
  <si>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</si>
  <si>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</si>
  <si>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</si>
  <si>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</si>
  <si>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</si>
  <si>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</si>
  <si>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</si>
  <si>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</si>
  <si>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</si>
  <si>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</si>
  <si>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</si>
  <si>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</si>
  <si>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</si>
  <si>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</si>
  <si>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</si>
  <si>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</si>
  <si>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</si>
  <si>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</si>
  <si>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</si>
  <si>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</si>
  <si>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</si>
  <si>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</si>
  <si>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</si>
  <si>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</si>
  <si>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</si>
  <si>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</si>
  <si>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</si>
  <si>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</si>
  <si>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</si>
  <si>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</si>
  <si>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</si>
  <si>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</si>
  <si>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</si>
  <si>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</si>
  <si>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</si>
  <si>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</si>
  <si>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</si>
  <si>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</si>
  <si>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</si>
  <si>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</si>
  <si>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</si>
  <si>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</si>
  <si>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</si>
  <si>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</si>
  <si>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</si>
  <si>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</si>
  <si>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</si>
  <si>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</si>
  <si>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</si>
  <si>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</si>
  <si>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</si>
  <si>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</si>
  <si>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</si>
  <si>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</si>
  <si>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</si>
  <si>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</si>
  <si>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</si>
  <si>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</si>
  <si>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</si>
  <si>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</si>
  <si>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</si>
  <si>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</si>
  <si>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</si>
  <si>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</si>
  <si>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</si>
  <si>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</si>
  <si>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</si>
  <si>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</si>
  <si>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</si>
  <si>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</si>
  <si>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</si>
  <si>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</si>
  <si>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</si>
  <si>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</si>
  <si>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</si>
  <si>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</si>
  <si>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</si>
  <si>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</si>
  <si>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</si>
  <si>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</si>
  <si>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</si>
  <si>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</si>
  <si>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</si>
  <si>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</si>
  <si>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</si>
  <si>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</si>
  <si>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</si>
  <si>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</si>
  <si>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</si>
  <si>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</si>
  <si>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</si>
  <si>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</si>
  <si>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</si>
  <si>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</si>
  <si>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</si>
  <si>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</si>
  <si>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</si>
  <si>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</si>
  <si>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</si>
  <si>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</si>
  <si>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</si>
  <si>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</si>
  <si>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</si>
  <si>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</si>
  <si>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</si>
  <si>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</si>
  <si>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</si>
  <si>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</si>
  <si>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</si>
  <si>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</si>
  <si>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</si>
  <si>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</si>
  <si>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</si>
  <si>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</si>
  <si>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</si>
  <si>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</si>
  <si>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</si>
  <si>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</si>
  <si>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</si>
  <si>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</si>
  <si>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</si>
  <si>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</si>
  <si>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</si>
  <si>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</si>
  <si>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</si>
  <si>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</si>
  <si>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</si>
  <si>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</si>
  <si>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</si>
  <si>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</si>
  <si>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</si>
  <si>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</si>
  <si>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</si>
  <si>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</si>
  <si>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</si>
  <si>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</si>
  <si>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</si>
  <si>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</si>
  <si>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</si>
  <si>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</si>
  <si>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</si>
  <si>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</si>
  <si>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</si>
  <si>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</si>
  <si>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</si>
  <si>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</si>
  <si>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</si>
  <si>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</si>
  <si>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</si>
  <si>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</si>
  <si>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</si>
  <si>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</si>
  <si>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</si>
  <si>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</si>
  <si>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</si>
  <si>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</si>
  <si>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</si>
  <si>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</si>
  <si>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</si>
  <si>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</si>
  <si>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</si>
  <si>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</si>
  <si>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</si>
  <si>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</si>
  <si>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</si>
  <si>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</si>
  <si>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</si>
  <si>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</si>
  <si>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</si>
  <si>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</si>
  <si>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</si>
  <si>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</si>
  <si>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</si>
  <si>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</si>
  <si>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</si>
  <si>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</si>
  <si>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</si>
  <si>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</si>
  <si>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</si>
  <si>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</si>
  <si>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</si>
  <si>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</si>
  <si>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</si>
  <si>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</si>
  <si>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</si>
  <si>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</si>
  <si>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</si>
  <si>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</si>
  <si>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</si>
  <si>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</si>
  <si>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</si>
  <si>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</si>
  <si>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</si>
  <si>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</si>
  <si>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</si>
  <si>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</si>
  <si>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</si>
  <si>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</si>
  <si>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</si>
  <si>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</si>
  <si>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</si>
  <si>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</si>
  <si>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</si>
  <si>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</si>
  <si>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</si>
  <si>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</si>
  <si>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</si>
  <si>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</si>
  <si>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</si>
  <si>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</si>
  <si>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</si>
  <si>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</si>
  <si>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</si>
  <si>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</si>
  <si>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</si>
  <si>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</si>
  <si>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</si>
  <si>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</si>
  <si>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</si>
  <si>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</si>
  <si>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</si>
  <si>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</si>
  <si>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</si>
  <si>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</si>
  <si>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</si>
  <si>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</si>
  <si>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</si>
  <si>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</si>
  <si>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</si>
  <si>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</si>
  <si>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</si>
  <si>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</si>
  <si>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</si>
  <si>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</si>
  <si>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</si>
  <si>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</si>
  <si>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</si>
  <si>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</si>
  <si>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</si>
  <si>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</si>
  <si>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</si>
  <si>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</si>
  <si>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</si>
  <si>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</si>
  <si>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</si>
  <si>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</si>
  <si>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</si>
  <si>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</si>
  <si>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</si>
  <si>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</si>
  <si>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</si>
  <si>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</si>
  <si>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</si>
  <si>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</si>
  <si>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</si>
  <si>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</si>
  <si>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</si>
  <si>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</si>
  <si>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</si>
  <si>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</si>
  <si>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</si>
  <si>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</si>
  <si>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</si>
  <si>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</si>
  <si>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</si>
  <si>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</si>
  <si>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</si>
  <si>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</si>
  <si>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</si>
  <si>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</si>
  <si>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</si>
  <si>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</si>
  <si>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</si>
  <si>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</si>
  <si>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</si>
  <si>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</si>
  <si>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</si>
  <si>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</si>
  <si>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</si>
  <si>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</si>
  <si>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</si>
  <si>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</si>
  <si>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</si>
  <si>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</si>
  <si>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</si>
  <si>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</si>
  <si>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</si>
  <si>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</si>
  <si>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</si>
  <si>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</si>
  <si>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</si>
  <si>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</si>
  <si>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</si>
  <si>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</si>
  <si>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</si>
  <si>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</si>
  <si>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</si>
  <si>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</si>
  <si>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</si>
  <si>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</si>
  <si>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</si>
  <si>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</si>
  <si>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</si>
  <si>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</si>
  <si>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</si>
  <si>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</si>
  <si>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</si>
  <si>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</si>
  <si>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</si>
  <si>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</si>
  <si>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</si>
  <si>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</si>
  <si>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</si>
  <si>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</si>
  <si>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</si>
  <si>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</si>
  <si>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</si>
  <si>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</si>
  <si>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</si>
  <si>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</si>
  <si>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</si>
  <si>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</si>
  <si>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</si>
  <si>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</si>
  <si>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</si>
  <si>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</si>
  <si>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</si>
  <si>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</si>
  <si>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</si>
  <si>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</si>
  <si>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</si>
  <si>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</si>
  <si>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</si>
  <si>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</si>
  <si>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</si>
  <si>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</si>
  <si>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</si>
  <si>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</si>
  <si>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</si>
  <si>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</si>
  <si>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</si>
  <si>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</si>
  <si>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</si>
  <si>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</si>
  <si>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</si>
  <si>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</si>
  <si>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</si>
  <si>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</si>
  <si>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</si>
  <si>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</si>
  <si>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</si>
  <si>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</si>
  <si>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</si>
  <si>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</si>
  <si>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</si>
  <si>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</si>
  <si>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</si>
  <si>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</si>
  <si>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</si>
  <si>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</si>
  <si>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</si>
  <si>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</si>
  <si>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</si>
  <si>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</si>
  <si>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</si>
  <si>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</si>
  <si>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</si>
  <si>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</si>
  <si>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</si>
  <si>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</si>
  <si>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</si>
  <si>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</si>
  <si>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</si>
  <si>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</si>
  <si>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</si>
  <si>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</si>
  <si>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</si>
  <si>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</si>
  <si>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</si>
  <si>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</si>
  <si>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</si>
  <si>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</si>
  <si>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</si>
  <si>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</si>
  <si>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</si>
  <si>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</si>
  <si>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</si>
  <si>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</si>
  <si>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</si>
  <si>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</si>
  <si>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</si>
  <si>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</si>
  <si>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</si>
  <si>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</si>
  <si>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</si>
  <si>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</si>
  <si>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</si>
  <si>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</si>
  <si>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</si>
  <si>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</si>
  <si>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</si>
  <si>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</si>
  <si>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</si>
  <si>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</si>
  <si>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</si>
  <si>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</si>
  <si>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</si>
  <si>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</si>
  <si>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</si>
  <si>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</si>
  <si>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</si>
  <si>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</si>
  <si>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</si>
  <si>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</si>
  <si>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</si>
  <si>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</si>
  <si>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</si>
  <si>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</si>
  <si>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</si>
  <si>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</si>
  <si>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</si>
  <si>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</si>
  <si>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</si>
  <si>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</si>
  <si>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</si>
  <si>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</si>
  <si>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</si>
  <si>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</si>
  <si>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</si>
  <si>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</si>
  <si>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</si>
  <si>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</si>
  <si>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</si>
  <si>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</si>
  <si>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</si>
  <si>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</si>
  <si>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</si>
  <si>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</si>
  <si>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</si>
  <si>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</si>
  <si>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</si>
  <si>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</si>
  <si>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</si>
  <si>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</si>
  <si>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</si>
  <si>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</si>
  <si>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</si>
  <si>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</si>
  <si>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</si>
  <si>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</si>
  <si>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</si>
  <si>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</si>
  <si>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</si>
  <si>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</si>
  <si>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</si>
  <si>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</si>
  <si>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</si>
  <si>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</si>
  <si>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</si>
  <si>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</si>
  <si>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</si>
  <si>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</si>
  <si>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</si>
  <si>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</si>
  <si>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</si>
  <si>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</si>
  <si>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</si>
  <si>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</si>
  <si>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</si>
  <si>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</si>
  <si>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</si>
  <si>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</si>
  <si>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</si>
  <si>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</si>
  <si>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</si>
  <si>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</si>
  <si>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</si>
  <si>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</si>
  <si>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</si>
  <si>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</si>
  <si>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</si>
  <si>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</si>
  <si>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</si>
  <si>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</si>
  <si>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</si>
  <si>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</si>
  <si>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</si>
  <si>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</si>
  <si>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</si>
  <si>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</si>
  <si>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</si>
  <si>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</si>
  <si>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</si>
  <si>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</si>
  <si>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</si>
  <si>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</si>
  <si>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</si>
  <si>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</si>
  <si>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</si>
  <si>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</si>
  <si>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</si>
  <si>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</si>
  <si>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</si>
  <si>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</si>
  <si>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</si>
  <si>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</si>
  <si>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</si>
  <si>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</si>
  <si>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</si>
  <si>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</si>
  <si>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</si>
  <si>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</si>
  <si>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</si>
  <si>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</si>
  <si>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</si>
  <si>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</si>
  <si>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</si>
  <si>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</si>
  <si>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</si>
  <si>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</si>
  <si>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</si>
  <si>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</si>
  <si>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</si>
  <si>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</si>
  <si>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</si>
  <si>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</si>
  <si>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</si>
  <si>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</si>
  <si>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</si>
  <si>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</si>
  <si>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</si>
  <si>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</si>
  <si>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</si>
  <si>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</si>
  <si>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</si>
  <si>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</si>
  <si>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</si>
  <si>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</si>
  <si>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</si>
  <si>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</si>
  <si>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</si>
  <si>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</si>
  <si>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</si>
  <si>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</si>
  <si>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</si>
  <si>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</si>
  <si>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</si>
  <si>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</si>
  <si>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</si>
  <si>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</si>
  <si>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</si>
  <si>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</si>
  <si>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</si>
  <si>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</si>
  <si>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</si>
  <si>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</si>
  <si>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</si>
  <si>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</si>
  <si>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</si>
  <si>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</si>
  <si>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</si>
  <si>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</si>
  <si>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</si>
  <si>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</si>
  <si>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</si>
  <si>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</si>
  <si>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</si>
  <si>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</si>
  <si>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</si>
  <si>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</si>
  <si>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</si>
  <si>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</si>
  <si>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</si>
  <si>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</si>
  <si>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</si>
  <si>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</si>
  <si>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</si>
  <si>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</si>
  <si>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</si>
  <si>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</si>
  <si>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</si>
  <si>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</si>
  <si>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</si>
  <si>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</si>
  <si>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</si>
  <si>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</si>
  <si>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</si>
  <si>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</si>
  <si>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</si>
  <si>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</si>
  <si>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</si>
  <si>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</si>
  <si>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</si>
  <si>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</si>
  <si>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</si>
  <si>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</si>
  <si>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</si>
  <si>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</si>
  <si>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</si>
  <si>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</si>
  <si>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</si>
  <si>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</si>
  <si>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</si>
  <si>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</si>
  <si>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</si>
  <si>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</si>
  <si>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</si>
  <si>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</si>
  <si>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</si>
  <si>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</si>
  <si>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</si>
  <si>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</si>
  <si>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</si>
  <si>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</si>
  <si>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</si>
  <si>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</si>
  <si>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</si>
  <si>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</si>
  <si>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</si>
  <si>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</si>
  <si>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</si>
  <si>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</si>
  <si>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</si>
  <si>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</si>
  <si>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</si>
  <si>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</si>
  <si>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</si>
  <si>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</si>
  <si>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</si>
  <si>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</si>
  <si>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</si>
  <si>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</si>
  <si>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</si>
  <si>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</si>
  <si>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</si>
  <si>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</si>
  <si>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</si>
  <si>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</si>
  <si>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</si>
  <si>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</si>
  <si>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</si>
  <si>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</si>
  <si>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</si>
  <si>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</si>
  <si>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</si>
  <si>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</si>
  <si>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</si>
  <si>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</si>
  <si>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</si>
  <si>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</si>
  <si>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</si>
  <si>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</si>
  <si>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</si>
  <si>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</si>
  <si>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</si>
  <si>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</si>
  <si>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</si>
  <si>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</si>
  <si>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</si>
  <si>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</si>
  <si>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</si>
  <si>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</si>
  <si>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</si>
  <si>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</si>
  <si>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</si>
  <si>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</si>
  <si>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</si>
  <si>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</si>
  <si>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</si>
  <si>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</si>
  <si>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</si>
  <si>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</si>
  <si>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</si>
  <si>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</si>
  <si>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</si>
  <si>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</si>
  <si>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</si>
  <si>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</si>
  <si>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</si>
  <si>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</si>
  <si>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</si>
  <si>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</si>
  <si>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</si>
  <si>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</si>
  <si>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</si>
  <si>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</si>
  <si>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</si>
  <si>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</si>
  <si>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</si>
  <si>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</si>
  <si>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</si>
  <si>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</si>
  <si>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</si>
  <si>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</si>
  <si>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</si>
  <si>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</si>
  <si>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</si>
  <si>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</si>
  <si>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</si>
  <si>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</si>
  <si>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</si>
  <si>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</si>
  <si>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</si>
  <si>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</si>
  <si>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</si>
  <si>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</si>
  <si>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</si>
  <si>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</si>
  <si>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</si>
  <si>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</si>
  <si>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</si>
  <si>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</si>
  <si>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</si>
  <si>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</si>
  <si>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</si>
  <si>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</si>
  <si>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</si>
  <si>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</si>
  <si>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</si>
  <si>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</si>
  <si>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</si>
  <si>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</si>
  <si>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</si>
  <si>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</si>
  <si>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</si>
  <si>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</si>
  <si>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</si>
  <si>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</si>
  <si>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</si>
  <si>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</si>
  <si>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</si>
  <si>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</si>
  <si>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</si>
  <si>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</si>
  <si>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</si>
  <si>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</si>
  <si>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</si>
  <si>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</si>
  <si>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</si>
  <si>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</si>
  <si>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</si>
  <si>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</si>
  <si>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</si>
  <si>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</si>
  <si>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</si>
  <si>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</si>
  <si>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</si>
  <si>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</si>
  <si>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</si>
  <si>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</si>
  <si>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</si>
  <si>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</si>
  <si>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</si>
  <si>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</si>
  <si>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</si>
  <si>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</si>
  <si>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</si>
  <si>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</si>
  <si>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</si>
  <si>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</si>
  <si>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</si>
  <si>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</si>
  <si>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</si>
  <si>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</si>
  <si>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</si>
  <si>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</si>
  <si>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</si>
  <si>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</si>
  <si>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</si>
  <si>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</si>
  <si>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</si>
  <si>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</si>
  <si>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</si>
  <si>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</si>
  <si>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</si>
  <si>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</si>
  <si>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</si>
  <si>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</si>
  <si>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</si>
  <si>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</si>
  <si>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</si>
  <si>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</si>
  <si>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</si>
  <si>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</si>
  <si>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</si>
  <si>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</si>
  <si>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</si>
  <si>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</si>
  <si>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</si>
  <si>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</si>
  <si>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</si>
  <si>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</si>
  <si>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</si>
  <si>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</si>
  <si>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</si>
  <si>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</si>
  <si>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</si>
  <si>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</si>
  <si>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</si>
  <si>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</si>
  <si>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</si>
  <si>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</si>
  <si>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</si>
  <si>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</si>
  <si>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</si>
  <si>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</si>
  <si>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</si>
  <si>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</si>
  <si>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</si>
  <si>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</si>
  <si>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</si>
  <si>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</si>
  <si>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</si>
  <si>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</si>
  <si>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</si>
  <si>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</si>
  <si>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</si>
  <si>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</si>
  <si>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</si>
  <si>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</si>
  <si>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</si>
  <si>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</si>
  <si>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</si>
  <si>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</si>
  <si>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</si>
  <si>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</si>
  <si>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</si>
  <si>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</si>
  <si>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</si>
  <si>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</si>
  <si>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</si>
  <si>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</si>
  <si>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</si>
  <si>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</si>
  <si>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</si>
  <si>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</si>
  <si>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</si>
  <si>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</si>
  <si>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</si>
  <si>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</si>
  <si>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</si>
  <si>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</si>
  <si>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</si>
  <si>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</si>
  <si>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</si>
  <si>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</si>
  <si>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</si>
  <si>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</si>
  <si>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</si>
  <si>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</si>
  <si>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</si>
  <si>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</si>
  <si>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</si>
  <si>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</si>
  <si>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</si>
  <si>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</si>
  <si>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</si>
  <si>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</si>
  <si>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</si>
  <si>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</si>
  <si>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</si>
  <si>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</si>
  <si>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</si>
  <si>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</si>
  <si>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</si>
  <si>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</si>
  <si>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</si>
  <si>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</si>
  <si>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</si>
  <si>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</si>
  <si>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</si>
  <si>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</si>
  <si>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</si>
  <si>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</si>
  <si>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</si>
  <si>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</si>
  <si>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</si>
  <si>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</si>
  <si>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</si>
  <si>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</si>
  <si>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</si>
  <si>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</si>
  <si>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</si>
  <si>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</si>
  <si>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</si>
  <si>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</si>
  <si>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</si>
  <si>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</si>
  <si>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</si>
  <si>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</si>
  <si>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</si>
  <si>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</si>
  <si>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</si>
  <si>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</si>
  <si>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</si>
  <si>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</si>
  <si>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</si>
  <si>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</si>
  <si>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</si>
  <si>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</si>
  <si>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</si>
  <si>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</si>
  <si>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</si>
  <si>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</si>
  <si>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</si>
  <si>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</si>
  <si>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</si>
  <si>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</si>
  <si>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</si>
  <si>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</si>
  <si>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</si>
  <si>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</si>
  <si>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</si>
  <si>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</si>
  <si>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</si>
  <si>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</si>
  <si>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</si>
  <si>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</si>
  <si>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</si>
  <si>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</si>
  <si>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</si>
  <si>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</si>
  <si>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</si>
  <si>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</si>
  <si>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</si>
  <si>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</si>
  <si>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</si>
  <si>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</si>
  <si>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</si>
  <si>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</si>
  <si>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</si>
  <si>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</si>
  <si>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</si>
  <si>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</si>
  <si>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</si>
  <si>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</si>
  <si>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</si>
  <si>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</si>
  <si>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</si>
  <si>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</si>
  <si>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</si>
  <si>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</si>
  <si>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</si>
  <si>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</si>
  <si>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</si>
  <si>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</si>
  <si>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</si>
  <si>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</si>
  <si>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</si>
  <si>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</si>
  <si>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</si>
  <si>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</si>
  <si>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</si>
  <si>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</si>
  <si>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</si>
  <si>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</si>
  <si>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</si>
  <si>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</si>
  <si>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</si>
  <si>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</si>
  <si>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</si>
  <si>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</si>
  <si>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</si>
  <si>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</si>
  <si>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</si>
  <si>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</si>
  <si>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</si>
  <si>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</si>
  <si>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</si>
  <si>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</si>
  <si>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</si>
  <si>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</si>
  <si>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</si>
  <si>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</si>
  <si>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</si>
  <si>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</si>
  <si>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</si>
  <si>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</si>
  <si>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</si>
  <si>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</si>
  <si>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</si>
  <si>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</si>
  <si>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</si>
  <si>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</si>
  <si>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</si>
  <si>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</si>
  <si>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</si>
  <si>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</si>
  <si>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</si>
  <si>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</si>
  <si>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</si>
  <si>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</si>
  <si>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</si>
  <si>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</si>
  <si>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</si>
  <si>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</si>
  <si>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</si>
  <si>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</si>
  <si>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</si>
  <si>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</si>
  <si>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</si>
  <si>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</si>
  <si>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</si>
  <si>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</si>
  <si>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</si>
  <si>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</si>
  <si>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</si>
  <si>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</si>
  <si>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</si>
  <si>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</si>
  <si>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</si>
  <si>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</si>
  <si>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</si>
  <si>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</si>
  <si>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</si>
  <si>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</si>
  <si>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</si>
  <si>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</si>
  <si>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</si>
  <si>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</si>
  <si>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</si>
  <si>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</si>
  <si>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</si>
  <si>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</si>
  <si>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</si>
  <si>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</si>
  <si>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</si>
  <si>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</si>
  <si>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</si>
  <si>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</si>
  <si>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</si>
  <si>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</si>
  <si>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</si>
  <si>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</si>
  <si>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</si>
  <si>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</si>
  <si>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</si>
  <si>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</si>
  <si>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</si>
  <si>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</si>
  <si>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</si>
  <si>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</si>
  <si>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</si>
  <si>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</si>
  <si>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</si>
  <si>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</si>
  <si>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</si>
  <si>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</si>
  <si>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</si>
  <si>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</si>
  <si>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</si>
  <si>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</si>
  <si>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</si>
  <si>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</si>
  <si>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</si>
  <si>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</si>
  <si>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</si>
  <si>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</si>
  <si>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</si>
  <si>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</si>
  <si>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</si>
  <si>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</si>
  <si>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</si>
  <si>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</si>
  <si>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</si>
  <si>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</si>
  <si>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</si>
  <si>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</si>
  <si>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</si>
  <si>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</si>
  <si>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</si>
  <si>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</si>
  <si>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</si>
  <si>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</si>
  <si>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</si>
  <si>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</si>
  <si>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</si>
  <si>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</si>
  <si>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</si>
  <si>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</si>
  <si>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</si>
  <si>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</si>
  <si>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</si>
  <si>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</si>
  <si>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</si>
  <si>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</si>
  <si>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</si>
  <si>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</si>
  <si>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</si>
  <si>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</si>
  <si>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</si>
  <si>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</si>
  <si>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</si>
  <si>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</si>
  <si>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</si>
  <si>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</si>
  <si>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</si>
  <si>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</si>
  <si>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</si>
  <si>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</si>
  <si>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</si>
  <si>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</si>
  <si>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</si>
  <si>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</si>
  <si>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</si>
  <si>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</si>
  <si>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</si>
  <si>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</si>
  <si>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</si>
  <si>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</si>
  <si>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</si>
  <si>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</si>
  <si>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</si>
  <si>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</si>
  <si>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</si>
  <si>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</si>
  <si>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</si>
  <si>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</si>
  <si>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</si>
  <si>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</si>
  <si>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</si>
  <si>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</si>
  <si>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</si>
  <si>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</si>
  <si>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</si>
  <si>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</si>
  <si>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</si>
  <si>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</si>
  <si>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</si>
  <si>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</si>
  <si>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</si>
  <si>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</si>
  <si>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</si>
  <si>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</si>
  <si>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</si>
  <si>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</si>
  <si>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</si>
  <si>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</si>
  <si>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</si>
  <si>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</si>
  <si>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</si>
  <si>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</si>
  <si>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</si>
  <si>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</si>
  <si>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</si>
  <si>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</si>
  <si>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</si>
  <si>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</si>
  <si>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</si>
  <si>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</si>
  <si>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</si>
  <si>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</si>
  <si>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</si>
  <si>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</si>
  <si>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</si>
  <si>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</si>
  <si>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</si>
  <si>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</si>
  <si>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</si>
  <si>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</si>
  <si>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</si>
  <si>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</si>
  <si>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</si>
  <si>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</si>
  <si>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</si>
  <si>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</si>
  <si>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</si>
  <si>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</si>
  <si>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</si>
  <si>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</si>
  <si>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</si>
  <si>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</si>
  <si>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</si>
  <si>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</si>
  <si>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</si>
  <si>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</si>
  <si>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</si>
  <si>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</si>
  <si>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</si>
  <si>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</si>
  <si>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</si>
  <si>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</si>
  <si>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</si>
  <si>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</si>
  <si>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</si>
  <si>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</si>
  <si>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</si>
  <si>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</si>
  <si>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</si>
  <si>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</si>
  <si>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</si>
  <si>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</si>
  <si>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</si>
  <si>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</si>
  <si>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</si>
  <si>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</si>
  <si>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</si>
  <si>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</si>
  <si>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</si>
  <si>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</si>
  <si>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</si>
  <si>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</si>
  <si>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</si>
  <si>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</si>
  <si>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</si>
  <si>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</si>
  <si>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</si>
  <si>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</si>
  <si>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</si>
  <si>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</si>
  <si>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</si>
  <si>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</si>
  <si>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</si>
  <si>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</si>
  <si>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</si>
  <si>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</si>
  <si>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</si>
  <si>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</si>
  <si>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</si>
  <si>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</si>
  <si>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</si>
  <si>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</si>
  <si>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</si>
  <si>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</si>
  <si>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</si>
  <si>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</si>
  <si>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</si>
  <si>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</si>
  <si>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</si>
  <si>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</si>
  <si>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</si>
  <si>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</si>
  <si>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</si>
  <si>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</si>
  <si>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</si>
  <si>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</si>
  <si>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</si>
  <si>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</si>
  <si>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</si>
  <si>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</si>
  <si>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</si>
  <si>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</si>
  <si>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</si>
  <si>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</si>
  <si>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</si>
  <si>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</si>
  <si>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</si>
  <si>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</si>
  <si>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</si>
  <si>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</si>
  <si>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</si>
  <si>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</si>
  <si>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</si>
  <si>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</si>
  <si>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</si>
  <si>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</si>
  <si>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</si>
  <si>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</si>
  <si>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</si>
  <si>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</si>
  <si>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</si>
  <si>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</si>
  <si>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</si>
  <si>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</si>
  <si>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</si>
  <si>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</si>
  <si>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</si>
  <si>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</si>
  <si>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</si>
  <si>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</si>
  <si>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</si>
  <si>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</si>
  <si>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</si>
  <si>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</si>
  <si>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</si>
  <si>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</si>
  <si>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</si>
  <si>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</si>
  <si>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</si>
  <si>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</si>
  <si>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</si>
  <si>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</si>
  <si>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</si>
  <si>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</si>
  <si>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</si>
  <si>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</si>
  <si>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</si>
  <si>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</si>
  <si>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</si>
  <si>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</si>
  <si>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</si>
  <si>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</si>
  <si>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</si>
  <si>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</si>
  <si>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</si>
  <si>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</si>
  <si>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</si>
  <si>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</si>
  <si>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</si>
  <si>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</si>
  <si>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</si>
  <si>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</si>
  <si>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</si>
  <si>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</si>
  <si>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</si>
  <si>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</si>
  <si>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</si>
  <si>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</si>
  <si>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</si>
  <si>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</si>
  <si>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</si>
  <si>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</si>
  <si>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</si>
  <si>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</si>
  <si>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</si>
  <si>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</si>
  <si>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</si>
  <si>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</si>
  <si>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</si>
  <si>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</si>
  <si>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</si>
  <si>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</si>
  <si>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</si>
  <si>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</si>
  <si>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</si>
  <si>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</si>
  <si>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</si>
  <si>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</si>
  <si>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</si>
  <si>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</si>
  <si>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</si>
  <si>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</si>
  <si>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</si>
  <si>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</si>
  <si>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</si>
  <si>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</si>
  <si>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</si>
  <si>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</si>
  <si>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</si>
  <si>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</si>
  <si>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</si>
  <si>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</si>
  <si>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</si>
  <si>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</si>
  <si>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</si>
  <si>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</si>
  <si>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</si>
  <si>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</si>
  <si>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</si>
  <si>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</si>
  <si>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</si>
  <si>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</si>
  <si>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</si>
  <si>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</si>
  <si>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</si>
  <si>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</si>
  <si>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</si>
  <si>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</si>
  <si>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</si>
  <si>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</si>
  <si>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</si>
  <si>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</si>
  <si>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</si>
  <si>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</si>
  <si>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</si>
  <si>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</si>
  <si>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</si>
  <si>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</si>
  <si>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</si>
  <si>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</si>
  <si>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</si>
  <si>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</si>
  <si>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</si>
  <si>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</si>
  <si>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</si>
  <si>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</si>
  <si>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</si>
  <si>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</si>
  <si>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</si>
  <si>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</si>
  <si>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</si>
  <si>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</si>
  <si>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</si>
  <si>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</si>
  <si>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</si>
  <si>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</si>
  <si>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</si>
  <si>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</si>
  <si>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</si>
  <si>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</si>
  <si>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</si>
  <si>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</si>
  <si>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</si>
  <si>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</si>
  <si>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</si>
  <si>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</si>
  <si>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</si>
  <si>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</si>
  <si>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</si>
  <si>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</si>
  <si>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</si>
  <si>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</si>
  <si>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</si>
  <si>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</si>
  <si>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</si>
  <si>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</si>
  <si>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</si>
  <si>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</si>
  <si>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</si>
  <si>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</si>
  <si>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</si>
  <si>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</si>
  <si>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</si>
  <si>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</si>
  <si>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</si>
  <si>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</si>
  <si>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</si>
  <si>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</si>
  <si>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</si>
  <si>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</si>
  <si>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</si>
  <si>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</si>
  <si>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</si>
  <si>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</si>
  <si>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</si>
  <si>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</si>
  <si>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</si>
  <si>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</si>
  <si>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</si>
  <si>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</si>
  <si>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</si>
  <si>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</si>
  <si>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</si>
  <si>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</si>
  <si>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</si>
  <si>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</si>
  <si>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</si>
  <si>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</si>
  <si>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</si>
  <si>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</si>
  <si>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</si>
  <si>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</si>
  <si>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</si>
  <si>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</si>
  <si>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</si>
  <si>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</si>
  <si>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</si>
  <si>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</si>
  <si>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</si>
  <si>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</si>
  <si>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</si>
  <si>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</si>
  <si>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</si>
  <si>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</si>
  <si>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</si>
  <si>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</si>
  <si>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</si>
  <si>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</si>
  <si>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</si>
  <si>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</si>
  <si>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</si>
  <si>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</si>
  <si>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</si>
  <si>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</si>
  <si>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</si>
  <si>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</si>
  <si>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</si>
  <si>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</si>
  <si>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</si>
  <si>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</si>
  <si>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</si>
  <si>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</si>
  <si>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</si>
  <si>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</si>
  <si>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</si>
  <si>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</si>
  <si>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</si>
  <si>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</si>
  <si>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</si>
  <si>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</si>
  <si>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</si>
  <si>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</si>
  <si>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</si>
  <si>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</si>
  <si>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</si>
  <si>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</si>
  <si>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</si>
  <si>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</si>
  <si>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</si>
  <si>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</si>
  <si>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</si>
  <si>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</si>
  <si>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</si>
  <si>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</si>
  <si>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</si>
  <si>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</si>
  <si>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</si>
  <si>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</si>
  <si>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</si>
  <si>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</si>
  <si>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</si>
  <si>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</si>
  <si>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</si>
  <si>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</si>
  <si>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</si>
  <si>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</si>
  <si>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</si>
  <si>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</si>
  <si>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</si>
  <si>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</si>
  <si>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</si>
  <si>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</si>
  <si>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</si>
  <si>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</si>
  <si>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</si>
  <si>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</si>
  <si>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</si>
  <si>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</si>
  <si>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</si>
  <si>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</si>
  <si>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</si>
  <si>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</si>
  <si>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</si>
  <si>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</si>
  <si>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</si>
  <si>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</si>
  <si>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</si>
  <si>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</si>
  <si>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</si>
  <si>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</si>
  <si>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</si>
  <si>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</si>
  <si>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</si>
  <si>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</si>
  <si>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</si>
  <si>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</si>
  <si>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</si>
  <si>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</si>
  <si>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</si>
  <si>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</si>
  <si>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</si>
  <si>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</si>
  <si>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</si>
  <si>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</si>
  <si>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</si>
  <si>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</si>
  <si>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</si>
  <si>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</si>
  <si>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</si>
  <si>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</si>
  <si>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</si>
  <si>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</si>
  <si>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</si>
  <si>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</si>
  <si>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</si>
  <si>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</si>
  <si>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</si>
  <si>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</si>
  <si>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</si>
  <si>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</si>
  <si>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</si>
  <si>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</si>
  <si>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</si>
  <si>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</si>
  <si>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</si>
  <si>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</si>
  <si>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</si>
  <si>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</si>
  <si>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</si>
  <si>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</si>
  <si>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</si>
  <si>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</si>
  <si>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</si>
  <si>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</si>
  <si>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</si>
  <si>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</si>
  <si>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</si>
  <si>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</si>
  <si>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</si>
  <si>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</si>
  <si>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</si>
  <si>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</si>
  <si>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</si>
  <si>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</si>
  <si>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</si>
  <si>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</si>
  <si>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</si>
  <si>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</si>
  <si>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</si>
  <si>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</si>
  <si>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</si>
  <si>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</si>
  <si>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</si>
  <si>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</si>
  <si>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</si>
  <si>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</si>
  <si>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</si>
  <si>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</si>
  <si>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</si>
  <si>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</si>
  <si>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</si>
  <si>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</si>
  <si>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</si>
  <si>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</si>
  <si>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</si>
  <si>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</si>
  <si>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</si>
  <si>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</si>
  <si>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</si>
  <si>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</si>
  <si>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</si>
  <si>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</si>
  <si>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</si>
  <si>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</si>
  <si>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</si>
  <si>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</si>
  <si>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</si>
  <si>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</si>
  <si>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</si>
  <si>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</si>
  <si>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</si>
  <si>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</si>
  <si>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</si>
  <si>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</si>
  <si>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</si>
  <si>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</si>
  <si>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</si>
  <si>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</si>
  <si>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</si>
  <si>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</si>
  <si>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</si>
  <si>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</si>
  <si>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</si>
  <si>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</si>
  <si>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</si>
  <si>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</si>
  <si>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</si>
  <si>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</si>
  <si>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</si>
  <si>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</si>
  <si>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</si>
  <si>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</si>
  <si>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</si>
  <si>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</si>
  <si>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</si>
  <si>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</si>
  <si>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</si>
  <si>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</si>
  <si>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</si>
  <si>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</si>
  <si>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</si>
  <si>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</si>
  <si>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</si>
  <si>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</si>
  <si>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</si>
  <si>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</si>
  <si>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</si>
  <si>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</si>
  <si>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</si>
  <si>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</si>
  <si>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</si>
  <si>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</si>
  <si>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</si>
  <si>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</si>
  <si>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</si>
  <si>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</si>
  <si>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</si>
  <si>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</si>
  <si>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</si>
  <si>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</si>
  <si>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</si>
  <si>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</si>
  <si>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</si>
  <si>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</si>
  <si>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</si>
  <si>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</si>
  <si>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</si>
  <si>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</si>
  <si>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</si>
  <si>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</si>
  <si>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</si>
  <si>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</si>
  <si>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</si>
  <si>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</si>
  <si>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</si>
  <si>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</si>
  <si>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</si>
  <si>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</si>
  <si>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</si>
  <si>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</si>
  <si>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</si>
  <si>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</si>
  <si>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</si>
  <si>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</si>
  <si>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</si>
  <si>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</si>
  <si>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</si>
  <si>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</si>
  <si>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</si>
  <si>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</si>
  <si>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</si>
  <si>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</si>
  <si>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</si>
  <si>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</si>
  <si>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</si>
  <si>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</si>
  <si>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</si>
  <si>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</si>
  <si>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</si>
  <si>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</si>
  <si>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</si>
  <si>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</si>
  <si>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</si>
  <si>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</si>
  <si>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</si>
  <si>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</si>
  <si>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</si>
  <si>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</si>
  <si>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</si>
  <si>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</si>
  <si>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</si>
  <si>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</si>
  <si>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</si>
  <si>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</si>
  <si>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</si>
  <si>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</si>
  <si>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</si>
  <si>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</si>
  <si>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</si>
  <si>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</si>
  <si>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</si>
  <si>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</si>
  <si>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</si>
  <si>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</si>
  <si>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</si>
  <si>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</si>
  <si>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</si>
  <si>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</si>
  <si>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</si>
  <si>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</si>
  <si>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</si>
  <si>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</si>
  <si>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</si>
  <si>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</si>
  <si>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</si>
  <si>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</si>
  <si>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</si>
  <si>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</si>
  <si>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</si>
  <si>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</si>
  <si>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</si>
  <si>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</si>
  <si>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</si>
  <si>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</si>
  <si>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</si>
  <si>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</si>
  <si>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</si>
  <si>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</si>
  <si>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</si>
  <si>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</si>
  <si>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</si>
  <si>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</si>
  <si>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</si>
  <si>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</si>
  <si>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</si>
  <si>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</si>
  <si>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</si>
  <si>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</si>
  <si>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</si>
  <si>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</si>
  <si>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</si>
  <si>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</si>
  <si>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</si>
  <si>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</si>
  <si>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</si>
  <si>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</si>
  <si>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</si>
  <si>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</si>
  <si>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</si>
  <si>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</si>
  <si>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</si>
  <si>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</si>
  <si>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</si>
  <si>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</si>
  <si>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</si>
  <si>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</si>
  <si>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</si>
  <si>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</si>
  <si>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</si>
  <si>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</si>
  <si>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</si>
  <si>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</si>
  <si>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</si>
  <si>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</si>
  <si>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</si>
  <si>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</si>
  <si>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</si>
  <si>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</si>
  <si>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</si>
  <si>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</si>
  <si>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</si>
  <si>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</si>
  <si>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</si>
  <si>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</si>
  <si>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</si>
  <si>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</si>
  <si>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</si>
  <si>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</si>
  <si>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</si>
  <si>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</si>
  <si>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</si>
  <si>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</si>
  <si>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</si>
  <si>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</si>
  <si>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</si>
  <si>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</si>
  <si>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</si>
  <si>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</si>
  <si>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</si>
  <si>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</si>
  <si>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</si>
  <si>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</si>
  <si>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</si>
  <si>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</si>
  <si>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</si>
  <si>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</si>
  <si>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</si>
  <si>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</si>
  <si>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</si>
  <si>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</si>
  <si>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</si>
  <si>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</si>
  <si>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</si>
  <si>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</si>
  <si>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</si>
  <si>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</si>
  <si>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</si>
  <si>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</si>
  <si>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</si>
  <si>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</si>
  <si>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</si>
  <si>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</si>
  <si>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</si>
  <si>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</si>
  <si>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</si>
  <si>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</si>
  <si>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</si>
  <si>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</si>
  <si>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</si>
  <si>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</si>
  <si>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</si>
  <si>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</si>
  <si>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</si>
  <si>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</si>
  <si>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</si>
  <si>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</si>
  <si>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</si>
  <si>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</si>
  <si>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</si>
  <si>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</si>
  <si>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</si>
  <si>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</si>
  <si>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</si>
  <si>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</si>
  <si>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</si>
  <si>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</si>
  <si>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</si>
  <si>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</si>
  <si>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</si>
  <si>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</si>
  <si>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</si>
  <si>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</si>
  <si>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</si>
  <si>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</si>
  <si>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</si>
  <si>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</si>
  <si>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</si>
  <si>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</si>
  <si>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</si>
  <si>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</si>
  <si>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</si>
  <si>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</si>
  <si>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</si>
  <si>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</si>
  <si>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</si>
  <si>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</si>
  <si>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</si>
  <si>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</si>
  <si>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</si>
  <si>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</si>
  <si>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</si>
  <si>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</si>
  <si>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</si>
  <si>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</si>
  <si>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</si>
  <si>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</si>
  <si>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</si>
  <si>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</si>
  <si>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</si>
  <si>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</si>
  <si>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</si>
  <si>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</si>
  <si>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</si>
  <si>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</si>
  <si>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</si>
  <si>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</si>
  <si>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</si>
  <si>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</si>
  <si>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</si>
  <si>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</si>
  <si>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</si>
  <si>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</si>
  <si>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</si>
  <si>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</si>
  <si>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</si>
  <si>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</si>
  <si>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</si>
  <si>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</si>
  <si>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</si>
  <si>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</si>
  <si>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</si>
  <si>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</si>
  <si>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</si>
  <si>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</si>
  <si>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</si>
  <si>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</si>
  <si>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</si>
  <si>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</si>
  <si>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</si>
  <si>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</si>
  <si>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</si>
  <si>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</si>
  <si>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</si>
  <si>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</si>
  <si>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</si>
  <si>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</si>
  <si>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</si>
  <si>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</si>
  <si>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</si>
  <si>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</si>
  <si>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</si>
  <si>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</si>
  <si>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</si>
  <si>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</si>
  <si>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</si>
  <si>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</si>
  <si>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</si>
  <si>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</si>
  <si>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</si>
  <si>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</si>
  <si>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</si>
  <si>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</si>
  <si>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</si>
  <si>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</si>
  <si>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</si>
  <si>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</si>
  <si>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</si>
  <si>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</si>
  <si>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</si>
  <si>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</si>
  <si>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</si>
  <si>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</si>
  <si>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</si>
  <si>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</si>
  <si>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</si>
  <si>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</si>
  <si>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</si>
  <si>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</si>
  <si>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</si>
  <si>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</si>
  <si>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</si>
  <si>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</si>
  <si>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</si>
  <si>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</si>
  <si>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</si>
  <si>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</si>
  <si>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</si>
  <si>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</si>
  <si>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</si>
  <si>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</si>
  <si>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</si>
  <si>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</si>
  <si>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</si>
  <si>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</si>
  <si>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</si>
  <si>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</si>
  <si>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</si>
  <si>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</si>
  <si>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</si>
  <si>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</si>
  <si>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</si>
  <si>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</si>
  <si>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</si>
  <si>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</si>
  <si>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</si>
  <si>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</si>
  <si>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</si>
  <si>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</si>
  <si>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</si>
  <si>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</si>
  <si>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</si>
  <si>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</si>
  <si>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</si>
  <si>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</si>
  <si>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</si>
  <si>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</si>
  <si>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</si>
  <si>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</si>
  <si>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</si>
  <si>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</si>
  <si>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</si>
  <si>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</si>
  <si>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</si>
  <si>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</si>
  <si>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</si>
  <si>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</si>
  <si>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</si>
  <si>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</si>
  <si>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</si>
  <si>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</si>
  <si>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</si>
  <si>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</si>
  <si>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</si>
  <si>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</si>
  <si>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</si>
  <si>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</si>
  <si>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</si>
  <si>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</si>
  <si>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</si>
  <si>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</si>
  <si>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</si>
  <si>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</si>
  <si>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</si>
  <si>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</si>
  <si>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</si>
  <si>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</si>
  <si>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</si>
  <si>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</si>
  <si>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</si>
  <si>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</si>
  <si>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</si>
  <si>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</si>
  <si>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</si>
  <si>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</si>
  <si>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</si>
  <si>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</si>
  <si>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</si>
  <si>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</si>
  <si>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</si>
  <si>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</si>
  <si>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</si>
  <si>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</si>
  <si>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</si>
  <si>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</si>
  <si>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</si>
  <si>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</si>
  <si>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</si>
  <si>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</si>
  <si>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</si>
  <si>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</si>
  <si>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</si>
  <si>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</si>
  <si>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</si>
  <si>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</si>
  <si>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</si>
  <si>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</si>
  <si>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</si>
  <si>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</si>
  <si>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</si>
  <si>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</si>
  <si>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</si>
  <si>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</si>
  <si>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</si>
  <si>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</si>
  <si>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</si>
  <si>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</si>
  <si>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</si>
  <si>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</si>
  <si>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</si>
  <si>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</si>
  <si>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</si>
  <si>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</si>
  <si>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</si>
  <si>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</si>
  <si>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</si>
  <si>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</si>
  <si>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</si>
  <si>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</si>
  <si>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</si>
  <si>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</si>
  <si>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</si>
  <si>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</si>
  <si>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</si>
  <si>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</si>
  <si>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</si>
  <si>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</si>
  <si>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</si>
  <si>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</si>
  <si>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</si>
  <si>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</si>
  <si>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</si>
  <si>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</si>
  <si>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</si>
  <si>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</si>
  <si>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</si>
  <si>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</si>
  <si>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</si>
  <si>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</si>
  <si>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</si>
  <si>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</si>
  <si>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</si>
  <si>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</si>
  <si>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</si>
  <si>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</si>
  <si>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</si>
  <si>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</si>
  <si>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</si>
  <si>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</si>
  <si>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</si>
  <si>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</si>
  <si>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</si>
  <si>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</si>
  <si>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</si>
  <si>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</si>
  <si>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</si>
  <si>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</si>
  <si>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</si>
  <si>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</si>
  <si>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</si>
  <si>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</si>
  <si>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</si>
  <si>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</si>
  <si>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</si>
  <si>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</si>
  <si>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</si>
  <si>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</si>
  <si>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</si>
  <si>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</si>
  <si>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</si>
  <si>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</si>
  <si>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</si>
  <si>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</si>
  <si>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</si>
  <si>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</si>
  <si>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</si>
  <si>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</si>
  <si>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</si>
  <si>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</si>
  <si>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</si>
  <si>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</si>
  <si>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</si>
  <si>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</si>
  <si>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</si>
  <si>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</si>
  <si>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</si>
  <si>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</si>
  <si>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</si>
  <si>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</si>
  <si>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</si>
  <si>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</si>
  <si>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</si>
  <si>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</si>
  <si>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</si>
  <si>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</si>
  <si>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</si>
  <si>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</si>
  <si>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</si>
  <si>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</si>
  <si>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</si>
  <si>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</si>
  <si>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</si>
  <si>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</si>
  <si>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</si>
  <si>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</si>
  <si>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</si>
  <si>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</si>
  <si>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</si>
  <si>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</si>
  <si>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</si>
  <si>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</si>
  <si>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</si>
  <si>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</si>
  <si>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</si>
  <si>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</si>
  <si>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</si>
  <si>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</si>
  <si>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</si>
  <si>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</si>
  <si>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</si>
  <si>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</si>
  <si>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</si>
  <si>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</si>
  <si>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</si>
  <si>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</si>
  <si>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</si>
  <si>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</si>
  <si>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</si>
  <si>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</si>
  <si>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</si>
  <si>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</si>
  <si>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</si>
  <si>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</si>
  <si>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</si>
  <si>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</si>
  <si>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</si>
  <si>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</si>
  <si>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</si>
  <si>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</si>
  <si>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</si>
  <si>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</si>
  <si>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</si>
  <si>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</si>
  <si>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</si>
  <si>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</si>
  <si>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</si>
  <si>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</si>
  <si>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</si>
  <si>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</si>
  <si>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</si>
  <si>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</si>
  <si>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</si>
  <si>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</si>
  <si>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</si>
  <si>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</si>
  <si>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</si>
  <si>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</si>
  <si>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</si>
  <si>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</si>
  <si>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</si>
  <si>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</si>
  <si>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</si>
  <si>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</si>
  <si>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</si>
  <si>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</si>
  <si>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</si>
  <si>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</si>
  <si>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</si>
  <si>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</si>
  <si>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</si>
  <si>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</si>
  <si>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</si>
  <si>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</si>
  <si>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</si>
  <si>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</si>
  <si>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</si>
  <si>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</si>
  <si>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</si>
  <si>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</si>
  <si>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</si>
  <si>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</si>
  <si>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</si>
  <si>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</si>
  <si>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</si>
  <si>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</si>
  <si>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</si>
  <si>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</si>
  <si>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</si>
  <si>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</si>
  <si>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</si>
  <si>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</si>
  <si>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</si>
  <si>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</si>
  <si>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</si>
  <si>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</si>
  <si>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</si>
  <si>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</si>
  <si>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</si>
  <si>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</si>
  <si>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</si>
  <si>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</si>
  <si>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</si>
  <si>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</si>
  <si>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</si>
  <si>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</si>
  <si>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</si>
  <si>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</si>
  <si>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</si>
  <si>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</si>
  <si>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</si>
  <si>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</si>
  <si>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</si>
  <si>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</si>
  <si>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</si>
  <si>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</si>
  <si>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</si>
  <si>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</si>
  <si>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</si>
  <si>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</si>
  <si>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</si>
  <si>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</si>
  <si>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</si>
  <si>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</si>
  <si>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</si>
  <si>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</si>
  <si>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</si>
  <si>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</si>
  <si>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</si>
  <si>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</si>
  <si>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</si>
  <si>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</si>
  <si>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</si>
  <si>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</si>
  <si>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</si>
  <si>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</si>
  <si>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</si>
  <si>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</si>
  <si>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</si>
  <si>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</si>
  <si>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</si>
  <si>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</si>
  <si>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</si>
  <si>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</si>
  <si>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</si>
  <si>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</si>
  <si>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</si>
  <si>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</si>
  <si>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</si>
  <si>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</si>
  <si>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</si>
  <si>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</si>
  <si>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</si>
  <si>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</si>
  <si>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</si>
  <si>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</si>
  <si>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</si>
  <si>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</si>
  <si>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</si>
  <si>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</si>
  <si>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</si>
  <si>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</si>
  <si>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</si>
  <si>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</si>
  <si>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</si>
  <si>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</si>
  <si>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</si>
  <si>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</si>
  <si>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</si>
  <si>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</si>
  <si>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</si>
  <si>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</si>
  <si>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</si>
  <si>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</si>
  <si>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</si>
  <si>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</si>
  <si>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</si>
  <si>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</si>
  <si>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</si>
  <si>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</si>
  <si>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</si>
  <si>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</si>
  <si>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</si>
  <si>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</si>
  <si>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</si>
  <si>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</si>
  <si>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</si>
  <si>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</si>
  <si>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</si>
  <si>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</si>
  <si>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</si>
  <si>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</si>
  <si>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</si>
  <si>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</si>
  <si>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</si>
  <si>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</si>
  <si>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</si>
  <si>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</si>
  <si>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</si>
  <si>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</si>
  <si>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</si>
  <si>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</si>
  <si>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</si>
  <si>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</si>
  <si>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</si>
  <si>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</si>
  <si>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</si>
  <si>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</si>
  <si>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</si>
  <si>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</si>
  <si>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</si>
  <si>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</si>
  <si>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</si>
  <si>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</si>
  <si>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</si>
  <si>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</si>
  <si>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</si>
  <si>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</si>
  <si>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</si>
  <si>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</si>
  <si>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</si>
  <si>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</si>
  <si>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</si>
  <si>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</si>
  <si>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</si>
  <si>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</si>
  <si>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</si>
  <si>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</si>
  <si>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</si>
  <si>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</si>
  <si>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</si>
  <si>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</si>
  <si>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</si>
  <si>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</si>
  <si>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</si>
  <si>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</si>
  <si>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</si>
  <si>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</si>
  <si>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</si>
  <si>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</si>
  <si>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</si>
  <si>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</si>
  <si>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</si>
  <si>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</si>
  <si>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</si>
  <si>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</si>
  <si>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</si>
  <si>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</si>
  <si>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</si>
  <si>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</si>
  <si>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</si>
  <si>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</si>
  <si>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</si>
  <si>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</si>
  <si>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</si>
  <si>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</si>
  <si>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</si>
  <si>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</si>
  <si>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</si>
  <si>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</si>
  <si>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</si>
  <si>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</si>
  <si>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</si>
  <si>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</si>
  <si>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</si>
  <si>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</si>
  <si>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</si>
  <si>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</si>
  <si>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</si>
  <si>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</si>
  <si>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</si>
  <si>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</si>
  <si>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</si>
  <si>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</si>
  <si>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</si>
  <si>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</si>
  <si>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</si>
  <si>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</si>
  <si>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</si>
  <si>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</si>
  <si>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</si>
  <si>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</si>
  <si>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</si>
  <si>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</si>
  <si>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</si>
  <si>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</si>
  <si>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</si>
  <si>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</si>
  <si>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</si>
  <si>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</si>
  <si>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</si>
  <si>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</si>
  <si>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</si>
  <si>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</si>
  <si>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</si>
  <si>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</si>
  <si>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</si>
  <si>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</si>
  <si>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</si>
  <si>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</si>
  <si>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</si>
  <si>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</si>
  <si>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</si>
  <si>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</si>
  <si>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</si>
  <si>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</si>
  <si>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</si>
  <si>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</si>
  <si>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</si>
  <si>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</si>
  <si>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</si>
  <si>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</si>
  <si>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</si>
  <si>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</si>
  <si>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</si>
  <si>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</si>
  <si>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</si>
  <si>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</si>
  <si>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</si>
  <si>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</si>
  <si>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</si>
  <si>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</si>
  <si>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</si>
  <si>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</si>
  <si>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</si>
  <si>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</si>
  <si>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</si>
  <si>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</si>
  <si>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</si>
  <si>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</si>
  <si>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</si>
  <si>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</si>
  <si>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</si>
  <si>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</si>
  <si>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</si>
  <si>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</si>
  <si>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</si>
  <si>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</si>
  <si>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</si>
  <si>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</si>
  <si>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</si>
  <si>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</si>
  <si>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</si>
  <si>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</si>
  <si>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</si>
  <si>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</si>
  <si>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</si>
  <si>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</si>
  <si>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</si>
  <si>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</si>
  <si>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</si>
  <si>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</si>
  <si>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</si>
  <si>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</si>
  <si>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</si>
  <si>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</si>
  <si>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</si>
  <si>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</si>
  <si>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</si>
  <si>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</si>
  <si>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</si>
  <si>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</si>
  <si>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</si>
  <si>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</si>
  <si>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</si>
  <si>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</si>
  <si>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</si>
  <si>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</si>
  <si>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</si>
  <si>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</si>
  <si>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</si>
  <si>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</si>
  <si>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</si>
  <si>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</si>
  <si>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</si>
  <si>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</si>
  <si>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</si>
  <si>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</si>
  <si>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</si>
  <si>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</si>
  <si>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</si>
  <si>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</si>
  <si>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</si>
  <si>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</si>
  <si>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</si>
  <si>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</si>
  <si>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</si>
  <si>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</si>
  <si>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</si>
  <si>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</si>
  <si>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</si>
  <si>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</si>
  <si>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</si>
  <si>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</si>
  <si>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</si>
  <si>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</si>
  <si>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</si>
  <si>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</si>
  <si>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</si>
  <si>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</si>
  <si>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</si>
  <si>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</si>
  <si>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</si>
  <si>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</si>
  <si>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</si>
  <si>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</si>
  <si>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</si>
  <si>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</si>
  <si>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</si>
  <si>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</si>
  <si>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</si>
  <si>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</si>
  <si>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</si>
  <si>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</si>
  <si>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</si>
  <si>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</si>
  <si>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</si>
  <si>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</si>
  <si>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</si>
  <si>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</si>
  <si>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</si>
  <si>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</si>
  <si>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</si>
  <si>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</si>
  <si>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</si>
  <si>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</si>
  <si>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</si>
  <si>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</si>
  <si>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</si>
  <si>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</si>
  <si>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</si>
  <si>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</si>
  <si>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</si>
  <si>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</si>
  <si>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</si>
  <si>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</si>
  <si>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</si>
  <si>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</si>
  <si>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</si>
  <si>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</si>
  <si>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</si>
  <si>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</si>
  <si>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</si>
  <si>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</si>
  <si>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</si>
  <si>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</si>
  <si>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</si>
  <si>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</si>
  <si>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</si>
  <si>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</si>
  <si>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</si>
  <si>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</si>
  <si>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</si>
  <si>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</si>
  <si>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</si>
  <si>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</si>
  <si>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</si>
  <si>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</si>
  <si>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</si>
  <si>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</si>
  <si>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</si>
  <si>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</si>
  <si>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</si>
  <si>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</si>
  <si>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</si>
  <si>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</si>
  <si>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</si>
  <si>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</si>
  <si>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</si>
  <si>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</si>
  <si>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</si>
  <si>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</si>
  <si>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</si>
  <si>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</si>
  <si>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</si>
  <si>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</si>
  <si>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</si>
  <si>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</si>
  <si>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</si>
  <si>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</si>
  <si>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</si>
  <si>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</si>
  <si>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</si>
  <si>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</si>
  <si>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</si>
  <si>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</si>
  <si>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</si>
  <si>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</si>
  <si>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</si>
  <si>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</si>
  <si>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</si>
  <si>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</si>
  <si>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</si>
  <si>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</si>
  <si>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</si>
  <si>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</si>
  <si>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</si>
  <si>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</si>
  <si>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</si>
  <si>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</si>
  <si>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</si>
  <si>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</si>
  <si>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</si>
  <si>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</si>
  <si>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</si>
  <si>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</si>
  <si>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</si>
  <si>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</si>
  <si>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</si>
  <si>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</si>
  <si>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</si>
  <si>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</si>
  <si>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</si>
  <si>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</si>
  <si>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</si>
  <si>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</si>
  <si>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</si>
  <si>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</si>
  <si>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</si>
  <si>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</si>
  <si>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</si>
  <si>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</si>
  <si>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</si>
  <si>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</si>
  <si>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</si>
  <si>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</si>
  <si>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</si>
  <si>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</si>
  <si>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</si>
  <si>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</si>
  <si>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</si>
  <si>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</si>
  <si>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</si>
  <si>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</si>
  <si>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</si>
  <si>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</si>
  <si>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</si>
  <si>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</si>
  <si>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</si>
  <si>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</si>
  <si>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</si>
  <si>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</si>
  <si>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</si>
  <si>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</si>
  <si>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</si>
  <si>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</si>
  <si>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</si>
  <si>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</si>
  <si>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</si>
  <si>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</si>
  <si>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</si>
  <si>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</si>
  <si>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</si>
  <si>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</si>
  <si>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</si>
  <si>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</si>
  <si>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</si>
  <si>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</si>
  <si>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</si>
  <si>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</si>
  <si>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</si>
  <si>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</si>
  <si>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</si>
  <si>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</si>
  <si>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</si>
  <si>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</si>
  <si>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</si>
  <si>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</si>
  <si>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</si>
  <si>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</si>
  <si>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</si>
  <si>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</si>
  <si>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</si>
  <si>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</si>
  <si>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</si>
  <si>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</si>
  <si>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</si>
  <si>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</si>
  <si>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</si>
  <si>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</si>
  <si>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</si>
  <si>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</si>
  <si>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</si>
  <si>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</si>
  <si>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</si>
  <si>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</si>
  <si>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</si>
  <si>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</si>
  <si>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</si>
  <si>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</si>
  <si>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</si>
  <si>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</si>
  <si>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</si>
  <si>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</si>
  <si>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</si>
  <si>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</si>
  <si>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</si>
  <si>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</si>
  <si>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</si>
  <si>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</si>
  <si>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</si>
  <si>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</si>
  <si>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</si>
  <si>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</si>
  <si>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</si>
  <si>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</si>
  <si>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</si>
  <si>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</si>
  <si>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</si>
  <si>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</si>
  <si>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</si>
  <si>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</si>
  <si>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</si>
  <si>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</si>
  <si>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</si>
  <si>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</si>
  <si>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</si>
  <si>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</si>
  <si>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</si>
  <si>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</si>
  <si>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</si>
  <si>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</si>
  <si>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</si>
  <si>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</si>
  <si>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</si>
  <si>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</si>
  <si>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</si>
  <si>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</si>
  <si>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</si>
  <si>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</si>
  <si>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</si>
  <si>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</si>
  <si>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</si>
  <si>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</si>
  <si>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</si>
  <si>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</si>
  <si>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</si>
  <si>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</si>
  <si>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</si>
  <si>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</si>
  <si>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</si>
  <si>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</si>
  <si>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</si>
  <si>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</si>
  <si>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</si>
  <si>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</si>
  <si>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</si>
  <si>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</si>
  <si>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</si>
  <si>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</si>
  <si>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</si>
  <si>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</si>
  <si>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</si>
  <si>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</si>
  <si>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</si>
  <si>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</si>
  <si>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</si>
  <si>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</si>
  <si>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</si>
  <si>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</si>
  <si>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</si>
  <si>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</si>
  <si>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</si>
  <si>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</si>
  <si>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</si>
  <si>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</si>
  <si>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</si>
  <si>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</si>
  <si>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</si>
  <si>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</si>
  <si>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</si>
  <si>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</si>
  <si>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</si>
  <si>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</si>
  <si>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</si>
  <si>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</si>
  <si>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</si>
  <si>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</si>
  <si>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</si>
  <si>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</si>
  <si>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</si>
  <si>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</si>
  <si>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</si>
  <si>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</si>
  <si>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</si>
  <si>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</si>
  <si>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</si>
  <si>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</si>
  <si>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</si>
  <si>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</si>
  <si>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</si>
  <si>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</si>
  <si>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</si>
  <si>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</si>
  <si>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</si>
  <si>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</si>
  <si>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</si>
  <si>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</si>
  <si>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</si>
  <si>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</si>
  <si>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</si>
  <si>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</si>
  <si>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</si>
  <si>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</si>
  <si>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</si>
  <si>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</si>
  <si>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</si>
  <si>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</si>
  <si>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</si>
  <si>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</si>
  <si>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</si>
  <si>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</si>
  <si>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</si>
  <si>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</si>
  <si>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</si>
  <si>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</si>
  <si>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</si>
  <si>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</si>
  <si>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</si>
  <si>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</si>
  <si>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</si>
  <si>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</si>
  <si>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</si>
  <si>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</si>
  <si>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</si>
  <si>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</si>
  <si>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</si>
  <si>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</si>
  <si>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</si>
  <si>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</si>
  <si>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</si>
  <si>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</si>
  <si>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</si>
  <si>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</si>
  <si>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</si>
  <si>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</si>
  <si>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</si>
  <si>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</si>
  <si>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</si>
  <si>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</si>
  <si>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</si>
  <si>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</si>
  <si>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</si>
  <si>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</si>
  <si>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</si>
  <si>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</si>
  <si>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</si>
  <si>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</si>
  <si>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</si>
  <si>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</si>
  <si>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</si>
  <si>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</si>
  <si>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</si>
  <si>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</si>
  <si>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</si>
  <si>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</si>
  <si>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</si>
  <si>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</si>
  <si>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</si>
  <si>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</si>
  <si>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</si>
  <si>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</si>
  <si>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</si>
  <si>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</si>
  <si>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</si>
  <si>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</si>
  <si>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</si>
  <si>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</si>
  <si>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</si>
  <si>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</si>
  <si>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</si>
  <si>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</si>
  <si>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</si>
  <si>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</si>
  <si>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</si>
  <si>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</si>
  <si>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</si>
  <si>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</si>
  <si>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</si>
  <si>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</si>
  <si>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</si>
  <si>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</si>
  <si>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</si>
  <si>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</si>
  <si>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</si>
  <si>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</si>
  <si>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</si>
  <si>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</si>
  <si>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</si>
  <si>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</si>
  <si>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</si>
  <si>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</si>
  <si>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</si>
  <si>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</si>
  <si>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</si>
  <si>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</si>
  <si>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</si>
  <si>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</si>
  <si>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</si>
  <si>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</si>
  <si>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</si>
  <si>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</si>
  <si>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</si>
  <si>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</si>
  <si>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</si>
  <si>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</si>
  <si>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</si>
  <si>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</si>
  <si>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</si>
  <si>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</si>
  <si>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</si>
  <si>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</si>
  <si>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</si>
  <si>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</si>
  <si>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</si>
  <si>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</si>
  <si>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</si>
  <si>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</si>
  <si>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</si>
  <si>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</si>
  <si>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</si>
  <si>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</si>
  <si>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</si>
  <si>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</si>
  <si>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</si>
  <si>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</si>
  <si>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</si>
  <si>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</si>
  <si>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</si>
  <si>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</si>
  <si>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</si>
  <si>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</si>
  <si>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</si>
  <si>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</si>
  <si>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</si>
  <si>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</si>
  <si>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</si>
  <si>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</si>
  <si>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</si>
  <si>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</si>
  <si>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</si>
  <si>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</si>
  <si>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</si>
  <si>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</si>
  <si>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</si>
  <si>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</si>
  <si>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</si>
  <si>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</si>
  <si>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</si>
  <si>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</si>
  <si>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</si>
  <si>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</si>
  <si>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</si>
  <si>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</si>
  <si>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</si>
  <si>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</si>
  <si>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</si>
  <si>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</si>
  <si>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</si>
  <si>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</si>
  <si>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</si>
  <si>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</si>
  <si>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</si>
  <si>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</si>
  <si>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</si>
  <si>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</si>
  <si>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</si>
  <si>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</si>
  <si>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</si>
  <si>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</si>
  <si>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</si>
  <si>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</si>
  <si>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</si>
  <si>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</si>
  <si>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</si>
  <si>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</si>
  <si>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</si>
  <si>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</si>
  <si>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</si>
  <si>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</si>
  <si>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</si>
  <si>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</si>
  <si>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</si>
  <si>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</si>
  <si>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</si>
  <si>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</si>
  <si>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</si>
  <si>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</si>
  <si>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</si>
  <si>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</si>
  <si>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</si>
  <si>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</si>
  <si>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</si>
  <si>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</si>
  <si>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</si>
  <si>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</si>
  <si>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</si>
  <si>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</si>
  <si>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</si>
  <si>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</si>
  <si>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</si>
  <si>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</si>
  <si>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</si>
  <si>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</si>
  <si>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</si>
  <si>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</si>
  <si>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</si>
  <si>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</si>
  <si>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</si>
  <si>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</si>
  <si>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</si>
  <si>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</si>
  <si>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</si>
  <si>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</si>
  <si>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</si>
  <si>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</si>
  <si>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</si>
  <si>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</si>
  <si>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</si>
  <si>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</si>
  <si>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</si>
  <si>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</si>
  <si>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</si>
  <si>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</si>
  <si>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</si>
  <si>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</si>
  <si>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</si>
  <si>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</si>
  <si>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</si>
  <si>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</si>
  <si>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</si>
  <si>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</si>
  <si>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</si>
  <si>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</si>
  <si>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</si>
  <si>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</si>
  <si>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</si>
  <si>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</si>
  <si>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</si>
  <si>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</si>
  <si>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</si>
  <si>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</si>
  <si>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</si>
  <si>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</si>
  <si>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</si>
  <si>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</si>
  <si>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</si>
  <si>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</si>
  <si>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</si>
  <si>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</si>
  <si>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</si>
  <si>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</si>
  <si>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</si>
  <si>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</si>
  <si>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</si>
  <si>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</si>
  <si>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</si>
  <si>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</si>
  <si>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</si>
  <si>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</si>
  <si>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</si>
  <si>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</si>
  <si>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</si>
  <si>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</si>
  <si>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</si>
  <si>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</si>
  <si>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</si>
  <si>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</si>
  <si>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</si>
  <si>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</si>
  <si>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</si>
  <si>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</si>
  <si>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</si>
  <si>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</si>
  <si>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</si>
  <si>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</si>
  <si>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</si>
  <si>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</si>
  <si>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</si>
  <si>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</si>
  <si>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</si>
  <si>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</si>
  <si>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</si>
  <si>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</si>
  <si>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</si>
  <si>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</si>
  <si>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</si>
  <si>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</si>
  <si>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</si>
  <si>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</si>
  <si>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</si>
  <si>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</si>
  <si>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</si>
  <si>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</si>
  <si>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</si>
  <si>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</si>
  <si>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</si>
  <si>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</si>
  <si>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</si>
  <si>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</si>
  <si>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</si>
  <si>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</si>
  <si>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</si>
  <si>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</si>
  <si>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</si>
  <si>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</si>
  <si>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</si>
  <si>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</si>
  <si>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</si>
  <si>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</si>
  <si>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</si>
  <si>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</si>
  <si>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</si>
  <si>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</si>
  <si>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</si>
  <si>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</si>
  <si>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</si>
  <si>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</si>
  <si>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</si>
  <si>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</si>
  <si>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</si>
  <si>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</si>
  <si>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</si>
  <si>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</si>
  <si>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</si>
  <si>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</si>
  <si>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</si>
  <si>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</si>
  <si>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</si>
  <si>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</si>
  <si>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</si>
  <si>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</si>
  <si>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</si>
  <si>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</si>
  <si>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</si>
  <si>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</si>
  <si>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</si>
  <si>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</si>
  <si>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</si>
  <si>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</si>
  <si>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</si>
  <si>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</si>
  <si>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</si>
  <si>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</si>
  <si>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</si>
  <si>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</si>
  <si>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</si>
  <si>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</si>
  <si>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</si>
  <si>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</si>
  <si>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</si>
  <si>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</si>
  <si>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</si>
  <si>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</si>
  <si>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</si>
  <si>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</si>
  <si>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</si>
  <si>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</si>
  <si>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</si>
  <si>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</si>
  <si>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</si>
  <si>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</si>
  <si>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</si>
  <si>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</si>
  <si>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</si>
  <si>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</si>
  <si>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</si>
  <si>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</si>
  <si>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</si>
  <si>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</si>
  <si>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</si>
  <si>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</si>
  <si>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</si>
  <si>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</si>
  <si>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</si>
  <si>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</si>
  <si>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</si>
  <si>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</si>
  <si>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</si>
  <si>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</si>
  <si>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</si>
  <si>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</si>
  <si>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</si>
  <si>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</si>
  <si>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</si>
  <si>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</si>
  <si>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</si>
  <si>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</si>
  <si>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</si>
  <si>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</si>
  <si>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</si>
  <si>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</si>
  <si>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</si>
  <si>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</si>
  <si>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</si>
  <si>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</si>
  <si>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</si>
  <si>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</si>
  <si>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</si>
  <si>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</si>
  <si>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</si>
  <si>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</si>
  <si>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</si>
  <si>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</si>
  <si>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</si>
  <si>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</si>
  <si>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</si>
  <si>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</si>
  <si>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</si>
  <si>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</si>
  <si>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</si>
  <si>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</si>
  <si>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</si>
  <si>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</si>
  <si>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</si>
  <si>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</si>
  <si>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</si>
  <si>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</si>
  <si>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</si>
  <si>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</si>
  <si>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</si>
  <si>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</si>
  <si>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</si>
  <si>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</si>
  <si>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</si>
  <si>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</si>
  <si>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</si>
  <si>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</si>
  <si>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</si>
  <si>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</si>
  <si>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</si>
  <si>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</si>
  <si>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</si>
  <si>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</si>
  <si>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</si>
  <si>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</si>
  <si>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</si>
  <si>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</si>
  <si>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</si>
  <si>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</si>
  <si>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</si>
  <si>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</si>
  <si>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</si>
  <si>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</si>
  <si>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</si>
  <si>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</si>
  <si>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</si>
  <si>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</si>
  <si>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</si>
  <si>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</si>
  <si>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</si>
  <si>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</si>
  <si>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</si>
  <si>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</si>
  <si>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</si>
  <si>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</si>
  <si>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</si>
  <si>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</si>
  <si>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</si>
  <si>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</si>
  <si>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</si>
  <si>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</si>
  <si>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</si>
  <si>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</si>
  <si>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</si>
  <si>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</si>
  <si>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</si>
  <si>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</si>
  <si>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</si>
  <si>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</si>
  <si>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</si>
  <si>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</si>
  <si>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</si>
  <si>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</si>
  <si>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</si>
  <si>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</si>
  <si>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</si>
  <si>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</si>
  <si>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</si>
  <si>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</si>
  <si>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</si>
  <si>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</si>
  <si>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</si>
  <si>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</si>
  <si>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</si>
  <si>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</si>
  <si>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</si>
  <si>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</si>
  <si>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</si>
  <si>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</si>
  <si>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</si>
  <si>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</si>
  <si>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</si>
  <si>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</si>
  <si>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</si>
  <si>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</si>
  <si>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</si>
  <si>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</si>
  <si>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</si>
  <si>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</si>
  <si>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</si>
  <si>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</si>
  <si>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</si>
  <si>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</si>
  <si>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</si>
  <si>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</si>
  <si>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</si>
  <si>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</si>
  <si>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</si>
  <si>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</si>
  <si>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</si>
  <si>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</si>
  <si>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</si>
  <si>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</si>
  <si>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</si>
  <si>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</si>
  <si>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</si>
  <si>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</si>
  <si>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</si>
  <si>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</si>
  <si>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</si>
  <si>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</si>
  <si>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</si>
  <si>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</si>
  <si>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</si>
  <si>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</si>
  <si>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</si>
  <si>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</si>
  <si>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</si>
  <si>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</si>
  <si>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</si>
  <si>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</si>
  <si>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</si>
  <si>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</si>
  <si>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</si>
  <si>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</si>
  <si>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</si>
  <si>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</si>
  <si>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</si>
  <si>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</si>
  <si>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</si>
  <si>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</si>
  <si>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</si>
  <si>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</si>
  <si>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</si>
  <si>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</si>
  <si>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</si>
  <si>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</si>
  <si>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</si>
  <si>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</si>
  <si>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</si>
  <si>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</si>
  <si>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</si>
  <si>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</si>
  <si>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</si>
  <si>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</si>
  <si>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</si>
  <si>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</si>
  <si>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</si>
  <si>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</si>
  <si>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</si>
  <si>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</si>
  <si>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</si>
  <si>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</si>
  <si>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</si>
  <si>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</si>
  <si>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</si>
  <si>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</si>
  <si>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</si>
  <si>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</si>
  <si>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</si>
  <si>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</si>
  <si>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</si>
  <si>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</si>
  <si>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</si>
  <si>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</si>
  <si>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</si>
  <si>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</si>
  <si>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</si>
  <si>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</si>
  <si>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</si>
  <si>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</si>
  <si>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</si>
  <si>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</si>
  <si>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</si>
  <si>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</si>
  <si>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</si>
  <si>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</si>
  <si>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</si>
  <si>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</si>
  <si>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</si>
  <si>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</si>
  <si>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</si>
  <si>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</si>
  <si>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</si>
  <si>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</si>
  <si>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</si>
  <si>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</si>
  <si>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</si>
  <si>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</si>
  <si>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</si>
  <si>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</si>
  <si>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</si>
  <si>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</si>
  <si>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</si>
  <si>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</si>
  <si>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</si>
  <si>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</si>
  <si>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</si>
  <si>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</si>
  <si>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</si>
  <si>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</si>
  <si>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</si>
  <si>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</si>
  <si>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</si>
  <si>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</si>
  <si>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</si>
  <si>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</si>
  <si>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</si>
  <si>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</si>
  <si>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</si>
  <si>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</si>
  <si>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</si>
  <si>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</si>
  <si>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</si>
  <si>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</si>
  <si>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</si>
  <si>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</si>
  <si>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</si>
  <si>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</si>
  <si>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</si>
  <si>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</si>
  <si>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</si>
  <si>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</si>
  <si>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</si>
  <si>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</si>
  <si>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</si>
  <si>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</si>
  <si>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</si>
  <si>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</si>
  <si>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</si>
  <si>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</si>
  <si>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</si>
  <si>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</si>
  <si>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</si>
  <si>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</si>
  <si>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</si>
  <si>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</si>
  <si>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</si>
  <si>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</si>
  <si>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</si>
  <si>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</si>
  <si>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</si>
  <si>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</si>
  <si>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</si>
  <si>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</si>
  <si>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</si>
  <si>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</si>
  <si>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</si>
  <si>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</si>
  <si>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</si>
  <si>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</si>
  <si>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</si>
  <si>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</si>
  <si>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</si>
  <si>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</si>
  <si>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</si>
  <si>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</si>
  <si>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</si>
  <si>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</si>
  <si>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</si>
  <si>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</si>
  <si>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</si>
  <si>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</si>
  <si>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</si>
  <si>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</si>
  <si>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</si>
  <si>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</si>
  <si>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</si>
  <si>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</si>
  <si>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</si>
  <si>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</si>
  <si>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</si>
  <si>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</si>
  <si>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</si>
  <si>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</si>
  <si>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</si>
  <si>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</si>
  <si>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</si>
  <si>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</si>
  <si>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</si>
  <si>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</si>
  <si>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</si>
  <si>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</si>
  <si>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</si>
  <si>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</si>
  <si>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</si>
  <si>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</si>
  <si>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</si>
  <si>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</si>
  <si>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</si>
  <si>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</si>
  <si>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</si>
  <si>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</si>
  <si>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</si>
  <si>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</si>
  <si>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</si>
  <si>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</si>
  <si>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</si>
  <si>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</si>
  <si>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</si>
  <si>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</si>
  <si>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</si>
  <si>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</si>
  <si>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</si>
  <si>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</si>
  <si>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</si>
  <si>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</si>
  <si>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</si>
  <si>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</si>
  <si>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</si>
  <si>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</si>
  <si>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</si>
  <si>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</si>
  <si>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</si>
  <si>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</si>
  <si>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</si>
  <si>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</si>
  <si>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</si>
  <si>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</si>
  <si>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</si>
  <si>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</si>
  <si>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</si>
  <si>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</si>
  <si>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</si>
  <si>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</si>
  <si>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</si>
  <si>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</si>
  <si>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</si>
  <si>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</si>
  <si>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</si>
  <si>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</si>
  <si>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</si>
  <si>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</si>
  <si>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</si>
  <si>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</si>
  <si>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</si>
  <si>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</si>
  <si>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</si>
  <si>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</si>
  <si>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</si>
  <si>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</si>
  <si>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</si>
  <si>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</si>
  <si>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</si>
  <si>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</si>
  <si>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</si>
  <si>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</si>
  <si>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</si>
  <si>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</si>
  <si>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</si>
  <si>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</si>
  <si>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</si>
  <si>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</si>
  <si>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</si>
  <si>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</si>
  <si>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</si>
  <si>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</si>
  <si>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</si>
  <si>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</si>
  <si>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</si>
  <si>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</si>
  <si>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</si>
  <si>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</si>
  <si>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</si>
  <si>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</si>
  <si>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</si>
  <si>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</si>
  <si>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</si>
  <si>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</si>
  <si>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</si>
  <si>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</si>
  <si>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</si>
  <si>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</si>
  <si>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</si>
  <si>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</si>
  <si>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</si>
  <si>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</si>
  <si>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</si>
  <si>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</si>
  <si>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</si>
  <si>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</si>
  <si>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</si>
  <si>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</si>
  <si>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</si>
  <si>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</si>
  <si>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</si>
  <si>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</si>
  <si>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</si>
  <si>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</si>
  <si>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</si>
  <si>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</si>
  <si>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</si>
  <si>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</si>
  <si>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</si>
  <si>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</si>
  <si>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</si>
  <si>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</si>
  <si>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</si>
  <si>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</si>
  <si>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</si>
  <si>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</si>
  <si>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</si>
  <si>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</si>
  <si>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</si>
  <si>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</si>
  <si>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</si>
  <si>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</si>
  <si>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</si>
  <si>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</si>
  <si>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</si>
  <si>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</si>
  <si>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</si>
  <si>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</si>
  <si>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</si>
  <si>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</si>
  <si>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</si>
  <si>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</si>
  <si>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</si>
  <si>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</si>
  <si>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</si>
  <si>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</si>
  <si>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</si>
  <si>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</si>
  <si>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</si>
  <si>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</si>
  <si>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</si>
  <si>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</si>
  <si>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</si>
  <si>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</si>
  <si>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</si>
  <si>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</si>
  <si>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</si>
  <si>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</si>
  <si>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</si>
  <si>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</si>
  <si>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</si>
  <si>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</si>
  <si>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</si>
  <si>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</si>
  <si>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</si>
  <si>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</si>
  <si>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</si>
  <si>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</si>
  <si>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</si>
  <si>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</si>
  <si>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</si>
  <si>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</si>
  <si>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</si>
  <si>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</si>
  <si>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</si>
  <si>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</si>
  <si>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</si>
  <si>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</si>
  <si>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</si>
  <si>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</si>
  <si>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</si>
  <si>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</si>
  <si>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</si>
  <si>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</si>
  <si>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</si>
  <si>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</si>
  <si>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</si>
  <si>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</si>
  <si>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</si>
  <si>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</si>
  <si>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</si>
  <si>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</si>
  <si>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</si>
  <si>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</si>
  <si>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</si>
  <si>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</si>
  <si>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</si>
  <si>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</si>
  <si>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</si>
  <si>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</si>
  <si>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</si>
  <si>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</si>
  <si>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</si>
  <si>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</si>
  <si>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</si>
  <si>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</si>
  <si>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</si>
  <si>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</si>
  <si>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</si>
  <si>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</si>
  <si>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</si>
  <si>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</si>
  <si>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</si>
  <si>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</si>
  <si>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</si>
  <si>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</si>
  <si>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</si>
  <si>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</si>
  <si>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</si>
  <si>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</si>
  <si>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</si>
  <si>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</si>
  <si>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</si>
  <si>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</si>
  <si>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</si>
  <si>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</si>
  <si>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</si>
  <si>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</si>
  <si>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</si>
  <si>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</si>
  <si>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</si>
  <si>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</si>
  <si>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</si>
  <si>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</si>
  <si>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</si>
  <si>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</si>
  <si>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</si>
  <si>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</si>
  <si>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</si>
  <si>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</si>
  <si>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</si>
  <si>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</si>
  <si>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</si>
  <si>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</si>
  <si>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</si>
  <si>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</si>
  <si>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</si>
  <si>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</si>
  <si>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</si>
  <si>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</si>
  <si>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</si>
  <si>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</si>
  <si>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</si>
  <si>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</si>
  <si>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</si>
  <si>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</si>
  <si>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</si>
  <si>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</si>
  <si>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</si>
  <si>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</si>
  <si>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</si>
  <si>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</si>
  <si>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</si>
  <si>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</si>
  <si>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</si>
  <si>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</si>
  <si>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</si>
  <si>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</si>
  <si>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</si>
  <si>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</si>
  <si>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</si>
  <si>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</si>
  <si>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</si>
  <si>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</si>
  <si>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</si>
  <si>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</si>
  <si>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</si>
  <si>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</si>
  <si>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</si>
  <si>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</si>
  <si>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</si>
  <si>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</si>
  <si>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</si>
  <si>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</si>
  <si>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</si>
  <si>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</si>
  <si>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</si>
  <si>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</si>
  <si>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</si>
  <si>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</si>
  <si>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</si>
  <si>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</si>
  <si>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</si>
  <si>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</si>
  <si>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</si>
  <si>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</si>
  <si>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</si>
  <si>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</si>
  <si>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</si>
  <si>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</si>
  <si>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</si>
  <si>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</si>
  <si>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</si>
  <si>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</si>
  <si>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</si>
  <si>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</si>
  <si>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</si>
  <si>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</si>
  <si>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</si>
  <si>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</si>
  <si>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</si>
  <si>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</si>
  <si>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</si>
  <si>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</si>
  <si>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</si>
  <si>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</si>
  <si>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</si>
  <si>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</si>
  <si>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</si>
  <si>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</si>
  <si>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</si>
  <si>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</si>
  <si>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</si>
  <si>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</si>
  <si>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</si>
  <si>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</si>
  <si>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</si>
  <si>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</si>
  <si>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</si>
  <si>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</si>
  <si>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</si>
  <si>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</si>
  <si>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</si>
  <si>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</si>
  <si>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</si>
  <si>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</si>
  <si>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</si>
  <si>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</si>
  <si>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</si>
  <si>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</si>
  <si>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</si>
  <si>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</si>
  <si>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</si>
  <si>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</si>
  <si>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</si>
  <si>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</si>
  <si>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</si>
  <si>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</si>
  <si>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</si>
  <si>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</si>
  <si>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</si>
  <si>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</si>
  <si>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</si>
  <si>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</si>
  <si>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</si>
  <si>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</si>
  <si>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</si>
  <si>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</si>
  <si>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</si>
  <si>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</si>
  <si>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</si>
  <si>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</si>
  <si>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</si>
  <si>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</si>
  <si>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</si>
  <si>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</si>
  <si>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</si>
  <si>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</si>
  <si>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</si>
  <si>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</si>
  <si>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</si>
  <si>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</si>
  <si>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</si>
  <si>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</si>
  <si>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</si>
  <si>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</si>
  <si>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</si>
  <si>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</si>
  <si>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</si>
  <si>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</si>
  <si>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</si>
  <si>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</si>
  <si>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</si>
  <si>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</si>
  <si>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</si>
  <si>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</si>
  <si>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</si>
  <si>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</si>
  <si>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</si>
  <si>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</si>
  <si>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</si>
  <si>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</si>
  <si>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</si>
  <si>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</si>
  <si>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</si>
  <si>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</si>
  <si>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</si>
  <si>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</si>
  <si>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</si>
  <si>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</si>
  <si>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</si>
  <si>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</si>
  <si>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</si>
  <si>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</si>
  <si>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</si>
  <si>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</si>
  <si>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</si>
  <si>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</si>
  <si>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</si>
  <si>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</si>
  <si>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</si>
  <si>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</si>
  <si>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</si>
  <si>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</si>
  <si>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</si>
  <si>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</si>
  <si>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</si>
  <si>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</si>
  <si>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</si>
  <si>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</si>
  <si>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</si>
  <si>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</si>
  <si>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</si>
  <si>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</si>
  <si>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</si>
  <si>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</si>
  <si>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</si>
  <si>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</si>
  <si>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</si>
  <si>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</si>
  <si>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</si>
  <si>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</si>
  <si>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</si>
  <si>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</si>
  <si>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</si>
  <si>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</si>
  <si>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</si>
  <si>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</si>
  <si>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</si>
  <si>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</si>
  <si>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</si>
  <si>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</si>
  <si>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</si>
  <si>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</si>
  <si>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</si>
  <si>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</si>
  <si>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</si>
  <si>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</si>
  <si>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</si>
  <si>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</si>
  <si>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</si>
  <si>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</si>
  <si>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</si>
  <si>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</si>
  <si>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</si>
  <si>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</si>
  <si>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</si>
  <si>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</si>
  <si>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</si>
  <si>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</si>
  <si>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</si>
  <si>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</si>
  <si>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</si>
  <si>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</si>
  <si>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</si>
  <si>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</si>
  <si>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</si>
  <si>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</si>
  <si>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</si>
  <si>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</si>
  <si>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</si>
  <si>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</si>
  <si>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</si>
  <si>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</si>
  <si>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</si>
  <si>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</si>
  <si>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</si>
  <si>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</si>
  <si>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</si>
  <si>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</si>
  <si>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</si>
  <si>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</si>
  <si>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</si>
  <si>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</si>
  <si>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</si>
  <si>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</si>
  <si>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</si>
  <si>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</si>
  <si>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</si>
  <si>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</si>
  <si>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</si>
  <si>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</si>
  <si>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</si>
  <si>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</si>
  <si>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</si>
  <si>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</si>
  <si>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</si>
  <si>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</si>
  <si>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</si>
  <si>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</si>
  <si>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</si>
  <si>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</si>
  <si>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</si>
  <si>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</si>
  <si>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</si>
  <si>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</si>
  <si>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</si>
  <si>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</si>
  <si>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</si>
  <si>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</si>
  <si>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</si>
  <si>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</si>
  <si>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</si>
  <si>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</si>
  <si>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</si>
  <si>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</si>
  <si>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</si>
  <si>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</si>
  <si>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</si>
  <si>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</si>
  <si>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</si>
  <si>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</si>
  <si>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</si>
  <si>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</si>
  <si>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</si>
  <si>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</si>
  <si>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</si>
  <si>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</si>
  <si>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</si>
  <si>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</si>
  <si>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</si>
  <si>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</si>
  <si>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</si>
  <si>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</si>
  <si>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</si>
  <si>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</si>
  <si>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</si>
  <si>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</si>
  <si>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</si>
  <si>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</si>
  <si>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</si>
  <si>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</si>
  <si>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</si>
  <si>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</si>
  <si>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</si>
  <si>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</si>
  <si>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</si>
  <si>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</si>
  <si>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</si>
  <si>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</si>
  <si>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</si>
  <si>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</si>
  <si>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</si>
  <si>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</si>
  <si>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</si>
  <si>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</si>
  <si>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</si>
  <si>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</si>
  <si>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</si>
  <si>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</si>
  <si>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</si>
  <si>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</si>
  <si>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</si>
  <si>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</si>
  <si>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</si>
  <si>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</si>
  <si>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</si>
  <si>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</si>
  <si>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</si>
  <si>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</si>
  <si>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</si>
  <si>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</si>
  <si>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</si>
  <si>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</si>
  <si>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</si>
  <si>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</si>
  <si>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</si>
  <si>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</si>
  <si>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</si>
  <si>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</si>
  <si>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</si>
  <si>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</si>
  <si>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</si>
  <si>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</si>
  <si>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</si>
  <si>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</si>
  <si>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</si>
  <si>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</si>
  <si>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</si>
  <si>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</si>
  <si>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</si>
  <si>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</si>
  <si>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</si>
  <si>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</si>
  <si>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</si>
  <si>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</si>
  <si>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</si>
  <si>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</si>
  <si>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</si>
  <si>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</si>
  <si>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</si>
  <si>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</si>
  <si>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</si>
  <si>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</si>
  <si>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</si>
  <si>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</si>
  <si>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</si>
  <si>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</si>
  <si>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</si>
  <si>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</si>
  <si>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</si>
  <si>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</si>
  <si>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</si>
  <si>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</si>
  <si>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</si>
  <si>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</si>
  <si>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</si>
  <si>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</si>
  <si>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</si>
  <si>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</si>
  <si>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</si>
  <si>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</si>
  <si>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</si>
  <si>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</si>
  <si>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</si>
  <si>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</si>
  <si>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</si>
  <si>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</si>
  <si>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</si>
  <si>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</si>
  <si>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</si>
  <si>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</si>
  <si>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</si>
  <si>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</si>
  <si>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</si>
  <si>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</si>
  <si>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</si>
  <si>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</si>
  <si>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</si>
  <si>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</si>
  <si>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</si>
  <si>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</si>
  <si>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</si>
  <si>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</si>
  <si>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</si>
  <si>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</si>
  <si>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</si>
  <si>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</si>
  <si>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</si>
  <si>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</si>
  <si>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</si>
  <si>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</si>
  <si>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</si>
  <si>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</si>
  <si>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</si>
  <si>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</si>
  <si>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</si>
  <si>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</si>
  <si>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</si>
  <si>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</si>
  <si>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</si>
  <si>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</si>
  <si>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</si>
  <si>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</si>
  <si>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</si>
  <si>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</si>
  <si>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</si>
  <si>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</si>
  <si>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</si>
  <si>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</si>
  <si>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</si>
  <si>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</si>
  <si>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</si>
  <si>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</si>
  <si>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</si>
  <si>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</si>
  <si>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</si>
  <si>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</si>
  <si>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</si>
  <si>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</si>
  <si>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</si>
  <si>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</si>
  <si>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</si>
  <si>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</si>
  <si>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</si>
  <si>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</si>
  <si>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</si>
  <si>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</si>
  <si>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</si>
  <si>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</si>
  <si>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</si>
  <si>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</si>
  <si>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</si>
  <si>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</si>
  <si>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</si>
  <si>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</si>
  <si>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</si>
  <si>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</si>
  <si>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</si>
  <si>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</si>
  <si>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</si>
  <si>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</si>
  <si>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</si>
  <si>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</si>
  <si>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</si>
  <si>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</si>
  <si>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</si>
  <si>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</si>
  <si>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</si>
  <si>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</si>
  <si>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</si>
  <si>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</si>
  <si>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</si>
  <si>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</si>
  <si>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</si>
  <si>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</si>
  <si>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</si>
  <si>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</si>
  <si>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</si>
  <si>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</si>
  <si>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</si>
  <si>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</si>
  <si>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</si>
  <si>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</si>
  <si>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</si>
  <si>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</si>
  <si>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</si>
  <si>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</si>
  <si>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</si>
  <si>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</si>
  <si>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</si>
  <si>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</si>
  <si>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</si>
  <si>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</si>
  <si>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</si>
  <si>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</si>
  <si>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</si>
  <si>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</si>
  <si>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</si>
  <si>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</si>
  <si>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</si>
  <si>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</si>
  <si>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</si>
  <si>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</si>
  <si>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</si>
  <si>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</si>
  <si>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</si>
  <si>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</si>
  <si>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</si>
  <si>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</si>
  <si>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</si>
  <si>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</si>
  <si>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</si>
  <si>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</si>
  <si>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</si>
  <si>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</si>
  <si>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</si>
  <si>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</si>
  <si>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</si>
  <si>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</si>
  <si>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</si>
  <si>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</si>
  <si>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</si>
  <si>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</si>
  <si>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</si>
  <si>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</si>
  <si>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</si>
  <si>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</si>
  <si>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</si>
  <si>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</si>
  <si>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</si>
  <si>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</si>
  <si>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</si>
  <si>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</si>
  <si>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</si>
  <si>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</si>
  <si>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</si>
  <si>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</si>
  <si>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</si>
  <si>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</si>
  <si>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</si>
  <si>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</si>
  <si>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</si>
  <si>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</si>
  <si>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</si>
  <si>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</si>
  <si>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</si>
  <si>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</si>
  <si>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</si>
  <si>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</si>
  <si>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</si>
  <si>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</si>
  <si>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</si>
  <si>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</si>
  <si>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</si>
  <si>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</si>
  <si>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</si>
  <si>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</si>
  <si>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</si>
  <si>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</si>
  <si>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</si>
  <si>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</si>
  <si>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</si>
  <si>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</si>
  <si>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</si>
  <si>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</si>
  <si>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</si>
  <si>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</si>
  <si>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</si>
  <si>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</si>
  <si>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</si>
  <si>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</si>
  <si>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</si>
  <si>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</si>
  <si>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</si>
  <si>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</si>
  <si>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</si>
  <si>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</si>
  <si>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</si>
  <si>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</si>
  <si>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</si>
  <si>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</si>
  <si>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</si>
  <si>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</si>
  <si>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</si>
  <si>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</si>
  <si>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</si>
  <si>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</si>
  <si>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</si>
  <si>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</si>
  <si>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</si>
  <si>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</si>
  <si>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</si>
  <si>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</si>
  <si>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</si>
  <si>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</si>
  <si>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</si>
  <si>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</si>
  <si>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</si>
  <si>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</si>
  <si>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</si>
  <si>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</si>
  <si>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</si>
  <si>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</si>
  <si>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</si>
  <si>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</si>
  <si>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</si>
  <si>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</si>
  <si>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</si>
  <si>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</si>
  <si>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</si>
  <si>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</si>
  <si>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</si>
  <si>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</si>
  <si>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</si>
  <si>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</si>
  <si>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</si>
  <si>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</si>
  <si>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</si>
  <si>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</si>
  <si>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</si>
  <si>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</si>
  <si>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</si>
  <si>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</si>
  <si>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</si>
  <si>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</si>
  <si>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</si>
  <si>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</si>
  <si>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</si>
  <si>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</si>
  <si>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</si>
  <si>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</si>
  <si>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</si>
  <si>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</si>
  <si>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</si>
  <si>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</si>
  <si>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</si>
  <si>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</si>
  <si>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</si>
  <si>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</si>
  <si>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</si>
  <si>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</si>
  <si>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</si>
  <si>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</si>
  <si>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</si>
  <si>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</si>
  <si>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</si>
  <si>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</si>
  <si>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</si>
  <si>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</si>
  <si>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</si>
  <si>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</si>
  <si>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</si>
  <si>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</si>
  <si>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</si>
  <si>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</si>
  <si>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</si>
  <si>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</si>
  <si>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</si>
  <si>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</si>
  <si>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</si>
  <si>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</si>
  <si>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</si>
  <si>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</si>
  <si>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</si>
  <si>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</si>
  <si>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</si>
  <si>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</si>
  <si>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</si>
  <si>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</si>
  <si>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</si>
  <si>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</si>
  <si>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</si>
  <si>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</si>
  <si>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</si>
  <si>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</si>
  <si>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</si>
  <si>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</si>
  <si>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</si>
  <si>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</si>
  <si>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</si>
  <si>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</si>
  <si>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</si>
  <si>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</si>
  <si>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</si>
  <si>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</si>
  <si>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</si>
  <si>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</si>
  <si>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</si>
  <si>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</si>
  <si>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</si>
  <si>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</si>
  <si>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</si>
  <si>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</si>
  <si>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</si>
  <si>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</si>
  <si>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</si>
  <si>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</si>
  <si>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</si>
  <si>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</si>
  <si>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</si>
  <si>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</si>
  <si>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</si>
  <si>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</si>
  <si>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</si>
  <si>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</si>
  <si>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</si>
  <si>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</si>
  <si>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</si>
  <si>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</si>
  <si>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</si>
  <si>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</si>
  <si>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</si>
  <si>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</si>
  <si>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</si>
  <si>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</si>
  <si>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</si>
  <si>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</si>
  <si>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</si>
  <si>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</si>
  <si>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</si>
  <si>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</si>
  <si>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</si>
  <si>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</si>
  <si>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</si>
  <si>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</si>
  <si>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</si>
  <si>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</si>
  <si>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</si>
  <si>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</si>
  <si>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</si>
  <si>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</si>
  <si>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</si>
  <si>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</si>
  <si>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</si>
  <si>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</si>
  <si>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</si>
  <si>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</si>
  <si>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</si>
  <si>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</si>
  <si>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</si>
  <si>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</si>
  <si>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</si>
  <si>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</si>
  <si>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</si>
  <si>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</si>
  <si>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</si>
  <si>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</si>
  <si>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</si>
  <si>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</si>
  <si>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</si>
  <si>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</si>
  <si>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</si>
  <si>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</si>
  <si>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</si>
  <si>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</si>
  <si>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</si>
  <si>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</si>
  <si>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</si>
  <si>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</si>
  <si>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</si>
  <si>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</si>
  <si>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</si>
  <si>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</si>
  <si>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</si>
  <si>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</si>
  <si>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</si>
  <si>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</si>
  <si>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</si>
  <si>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</si>
  <si>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</si>
  <si>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</si>
  <si>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</si>
  <si>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</si>
  <si>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</si>
  <si>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</si>
  <si>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</si>
  <si>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</si>
  <si>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</si>
  <si>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</si>
  <si>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</si>
  <si>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</si>
  <si>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</si>
  <si>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</si>
  <si>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</si>
  <si>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</si>
  <si>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</si>
  <si>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</si>
  <si>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</si>
  <si>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</si>
  <si>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</si>
  <si>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</si>
  <si>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</si>
  <si>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</si>
  <si>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</si>
  <si>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</si>
  <si>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</si>
  <si>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</si>
  <si>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</si>
  <si>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</si>
  <si>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</si>
  <si>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</si>
  <si>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</si>
  <si>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</si>
  <si>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</si>
  <si>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</si>
  <si>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</si>
  <si>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</si>
  <si>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</si>
  <si>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</si>
  <si>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</si>
  <si>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</si>
  <si>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</si>
  <si>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</si>
  <si>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</si>
  <si>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</si>
  <si>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</si>
  <si>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</si>
  <si>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</si>
  <si>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</si>
  <si>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</si>
  <si>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</si>
  <si>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</si>
  <si>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</si>
  <si>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</si>
  <si>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</si>
  <si>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</si>
  <si>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</si>
  <si>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</si>
  <si>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</si>
  <si>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</si>
  <si>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</si>
  <si>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</si>
  <si>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</si>
  <si>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</si>
  <si>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</si>
  <si>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</si>
  <si>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</si>
  <si>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</si>
  <si>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</si>
  <si>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</si>
  <si>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</si>
  <si>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</si>
  <si>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</si>
  <si>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</si>
  <si>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</si>
  <si>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</si>
  <si>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</si>
  <si>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</si>
  <si>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</si>
  <si>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</si>
  <si>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</si>
  <si>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</si>
  <si>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</si>
  <si>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</si>
  <si>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</si>
  <si>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</si>
  <si>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</si>
  <si>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</si>
  <si>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</si>
  <si>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</si>
  <si>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</si>
  <si>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</si>
  <si>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</si>
  <si>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</si>
  <si>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</si>
  <si>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</si>
  <si>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</si>
  <si>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</si>
  <si>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</si>
  <si>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</si>
  <si>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</si>
  <si>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</si>
  <si>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</si>
  <si>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</si>
  <si>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</si>
  <si>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</si>
  <si>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</si>
  <si>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</si>
  <si>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</si>
  <si>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</si>
  <si>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</si>
  <si>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</si>
  <si>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</si>
  <si>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</si>
  <si>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</si>
  <si>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</si>
  <si>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</si>
  <si>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</si>
  <si>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</si>
  <si>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</si>
  <si>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</si>
  <si>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</si>
  <si>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</si>
  <si>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</si>
  <si>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</si>
  <si>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</si>
  <si>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</si>
  <si>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</si>
  <si>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</si>
  <si>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</si>
  <si>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</si>
  <si>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</si>
  <si>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</si>
  <si>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</si>
  <si>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</si>
  <si>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</si>
  <si>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</si>
  <si>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</si>
  <si>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</si>
  <si>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</si>
  <si>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</si>
  <si>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</si>
  <si>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</si>
  <si>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</si>
  <si>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</si>
  <si>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</si>
  <si>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</si>
  <si>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</si>
  <si>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</si>
  <si>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</si>
  <si>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</si>
  <si>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</si>
  <si>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</si>
  <si>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</si>
  <si>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</si>
  <si>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</si>
  <si>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</si>
  <si>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</si>
  <si>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</si>
  <si>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</si>
  <si>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</si>
  <si>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</si>
  <si>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</si>
  <si>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</si>
  <si>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</si>
  <si>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</si>
  <si>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</si>
  <si>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</si>
  <si>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</si>
  <si>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</si>
  <si>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</si>
  <si>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</si>
  <si>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</si>
  <si>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</si>
  <si>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</si>
  <si>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</si>
  <si>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</si>
  <si>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</si>
  <si>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</si>
  <si>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</si>
  <si>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</si>
  <si>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</si>
  <si>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</si>
  <si>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</si>
  <si>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</si>
  <si>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</si>
  <si>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</si>
  <si>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</si>
  <si>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</si>
  <si>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</si>
  <si>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</si>
  <si>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</si>
  <si>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</si>
  <si>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</si>
  <si>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</si>
  <si>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</si>
  <si>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</si>
  <si>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</si>
  <si>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</si>
  <si>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</si>
  <si>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</si>
  <si>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</si>
  <si>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</si>
  <si>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</si>
  <si>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</si>
  <si>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</si>
  <si>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</si>
  <si>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</si>
  <si>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</si>
  <si>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</si>
  <si>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</si>
  <si>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</si>
  <si>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</si>
  <si>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</si>
  <si>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</si>
  <si>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</si>
  <si>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</si>
  <si>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</si>
  <si>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</si>
  <si>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</si>
  <si>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</si>
  <si>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</si>
  <si>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</si>
  <si>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</si>
  <si>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</si>
  <si>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</si>
  <si>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</si>
  <si>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</si>
  <si>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</si>
  <si>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</si>
  <si>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</si>
  <si>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</si>
  <si>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</si>
  <si>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</si>
  <si>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</si>
  <si>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</si>
  <si>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</si>
  <si>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</si>
  <si>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</si>
  <si>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</si>
  <si>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</si>
  <si>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</si>
  <si>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</si>
  <si>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</si>
  <si>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</si>
  <si>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</si>
  <si>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</si>
  <si>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</si>
  <si>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</si>
  <si>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</si>
  <si>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</si>
  <si>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</si>
  <si>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</si>
  <si>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</si>
  <si>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</si>
  <si>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</si>
  <si>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</si>
  <si>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</si>
  <si>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</si>
  <si>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</si>
  <si>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</si>
  <si>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</si>
  <si>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</si>
  <si>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</si>
  <si>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</si>
  <si>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</si>
  <si>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</si>
  <si>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</si>
  <si>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</si>
  <si>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</si>
  <si>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</si>
  <si>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</si>
  <si>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</si>
  <si>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</si>
  <si>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</si>
  <si>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</si>
  <si>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</si>
  <si>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</si>
  <si>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</si>
  <si>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</si>
  <si>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</si>
  <si>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</si>
  <si>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</si>
  <si>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</si>
  <si>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</si>
  <si>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</si>
  <si>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</si>
  <si>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</si>
  <si>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</si>
  <si>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</si>
  <si>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</si>
  <si>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</si>
  <si>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</si>
  <si>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</si>
  <si>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</si>
  <si>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</si>
  <si>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</si>
  <si>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</si>
  <si>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</si>
  <si>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</si>
  <si>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</si>
  <si>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</si>
  <si>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</si>
  <si>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</si>
  <si>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</si>
  <si>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</si>
  <si>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</si>
  <si>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</si>
  <si>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</si>
  <si>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</si>
  <si>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</si>
  <si>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</si>
  <si>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</si>
  <si>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</si>
  <si>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</si>
  <si>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</si>
  <si>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</si>
  <si>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</si>
  <si>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</si>
  <si>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</si>
  <si>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</si>
  <si>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</si>
  <si>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</si>
  <si>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</si>
  <si>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</si>
  <si>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</si>
  <si>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</si>
  <si>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</si>
  <si>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</si>
  <si>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</si>
  <si>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</si>
  <si>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</si>
  <si>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</si>
  <si>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</si>
  <si>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</si>
  <si>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</si>
  <si>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</si>
  <si>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</si>
  <si>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</si>
  <si>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</si>
  <si>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</si>
  <si>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</si>
  <si>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</si>
  <si>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</si>
  <si>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</si>
  <si>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</si>
  <si>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</si>
  <si>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</si>
  <si>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</si>
  <si>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</si>
  <si>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</si>
  <si>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</si>
  <si>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</si>
  <si>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</si>
  <si>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</si>
  <si>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</si>
  <si>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</si>
  <si>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</si>
  <si>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</si>
  <si>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</si>
  <si>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</si>
  <si>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</si>
  <si>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</si>
  <si>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</si>
  <si>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</si>
  <si>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</si>
  <si>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</si>
  <si>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</si>
  <si>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</si>
  <si>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</si>
  <si>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</si>
  <si>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</si>
  <si>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</si>
  <si>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</si>
  <si>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</si>
  <si>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</si>
  <si>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</si>
  <si>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</si>
  <si>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</si>
  <si>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</si>
  <si>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</si>
  <si>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</si>
  <si>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</si>
  <si>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</si>
  <si>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</si>
  <si>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</si>
  <si>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</si>
  <si>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</si>
  <si>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</si>
  <si>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</si>
  <si>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</si>
  <si>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</si>
  <si>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</si>
  <si>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</si>
  <si>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</si>
  <si>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</si>
  <si>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</si>
  <si>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</si>
  <si>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</si>
  <si>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</si>
  <si>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</si>
  <si>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</si>
  <si>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</si>
  <si>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</si>
  <si>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</si>
  <si>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</si>
  <si>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</si>
  <si>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</si>
  <si>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</si>
  <si>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</si>
  <si>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</si>
  <si>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</si>
  <si>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</si>
  <si>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</si>
  <si>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</si>
  <si>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</si>
  <si>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</si>
  <si>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</si>
  <si>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</si>
  <si>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</si>
  <si>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</si>
  <si>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</si>
  <si>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</si>
  <si>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</si>
  <si>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</si>
  <si>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</si>
  <si>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</si>
  <si>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</si>
  <si>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</si>
  <si>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</si>
  <si>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</si>
  <si>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</si>
  <si>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</si>
  <si>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</si>
  <si>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</si>
  <si>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</si>
  <si>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</si>
  <si>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</si>
  <si>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</si>
  <si>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</si>
  <si>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</si>
  <si>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</si>
  <si>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</si>
  <si>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</si>
  <si>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</si>
  <si>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</si>
  <si>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</si>
  <si>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</si>
  <si>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</si>
  <si>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</si>
  <si>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</si>
  <si>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</si>
  <si>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</si>
  <si>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</si>
  <si>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</si>
  <si>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</si>
  <si>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</si>
  <si>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</si>
  <si>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</si>
  <si>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</si>
  <si>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</si>
  <si>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</si>
  <si>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</si>
  <si>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</si>
  <si>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</si>
  <si>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</si>
  <si>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</si>
  <si>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</si>
  <si>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</si>
  <si>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</si>
  <si>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</si>
  <si>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</si>
  <si>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</si>
  <si>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</si>
  <si>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</si>
  <si>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</si>
  <si>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</si>
  <si>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</si>
  <si>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</si>
  <si>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</si>
  <si>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</si>
  <si>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</si>
  <si>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</si>
  <si>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</si>
  <si>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</si>
  <si>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</si>
  <si>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</si>
  <si>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</si>
  <si>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</si>
  <si>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</si>
  <si>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</si>
  <si>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</si>
  <si>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</si>
  <si>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</si>
  <si>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</si>
  <si>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</si>
  <si>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</si>
  <si>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</si>
  <si>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</si>
  <si>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</si>
  <si>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</si>
  <si>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</si>
  <si>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</si>
  <si>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</si>
  <si>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</si>
  <si>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</si>
  <si>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</si>
  <si>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</si>
  <si>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</si>
  <si>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</si>
  <si>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</si>
  <si>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</si>
  <si>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</si>
  <si>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</si>
  <si>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</si>
  <si>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</si>
  <si>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</si>
  <si>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</si>
  <si>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</si>
  <si>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</si>
  <si>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</si>
  <si>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</si>
  <si>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</si>
  <si>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</si>
  <si>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</si>
  <si>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</si>
  <si>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</si>
  <si>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</si>
  <si>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</si>
  <si>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</si>
  <si>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</si>
  <si>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</si>
  <si>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</si>
  <si>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</si>
  <si>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</si>
  <si>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</si>
  <si>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</si>
  <si>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</si>
  <si>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</si>
  <si>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</si>
  <si>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</si>
  <si>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</si>
  <si>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</si>
  <si>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</si>
  <si>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</si>
  <si>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</si>
  <si>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</si>
  <si>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</si>
  <si>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</si>
  <si>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</si>
  <si>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</si>
  <si>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</si>
  <si>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</si>
  <si>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</si>
  <si>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</si>
  <si>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</si>
  <si>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</si>
  <si>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</si>
  <si>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</si>
  <si>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</si>
  <si>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</si>
  <si>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</si>
  <si>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</si>
  <si>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</si>
  <si>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</si>
  <si>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</si>
  <si>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</si>
  <si>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</si>
  <si>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</si>
  <si>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</si>
  <si>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</si>
  <si>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</si>
  <si>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</si>
  <si>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</si>
  <si>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</si>
  <si>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</si>
  <si>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</si>
  <si>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</si>
  <si>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</si>
  <si>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</si>
  <si>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</si>
  <si>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</si>
  <si>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</si>
  <si>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</si>
  <si>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</si>
  <si>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</si>
  <si>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</si>
  <si>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</si>
  <si>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</si>
  <si>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</si>
  <si>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</si>
  <si>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</si>
  <si>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</si>
  <si>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</si>
  <si>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</si>
  <si>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</si>
  <si>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</si>
  <si>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</si>
  <si>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</si>
  <si>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</si>
  <si>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</si>
  <si>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</si>
  <si>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</si>
  <si>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</si>
  <si>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</si>
  <si>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</si>
  <si>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</si>
  <si>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</si>
  <si>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</si>
  <si>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</si>
  <si>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</si>
  <si>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</si>
  <si>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</si>
  <si>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</si>
  <si>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</si>
  <si>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</si>
  <si>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</si>
  <si>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</si>
  <si>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</si>
  <si>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</si>
  <si>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</si>
  <si>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</si>
  <si>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</si>
  <si>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</si>
  <si>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</si>
  <si>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</si>
  <si>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</si>
  <si>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</si>
  <si>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</si>
  <si>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</si>
  <si>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</si>
  <si>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</si>
  <si>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</si>
  <si>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</si>
  <si>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</si>
  <si>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</si>
  <si>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</si>
  <si>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</si>
  <si>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</si>
  <si>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</si>
  <si>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</si>
  <si>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</si>
  <si>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</si>
  <si>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</si>
  <si>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</si>
  <si>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</si>
  <si>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</si>
  <si>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</si>
  <si>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</si>
  <si>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</si>
  <si>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</si>
  <si>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</si>
  <si>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</si>
  <si>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</si>
  <si>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</si>
  <si>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</si>
  <si>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</si>
  <si>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</si>
  <si>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</si>
  <si>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</si>
  <si>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</si>
  <si>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</si>
  <si>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</si>
  <si>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</si>
  <si>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</si>
  <si>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</si>
  <si>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</si>
  <si>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</si>
  <si>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</si>
  <si>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</si>
  <si>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</si>
  <si>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</si>
  <si>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</si>
  <si>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</si>
  <si>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</si>
  <si>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</si>
  <si>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</si>
  <si>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</si>
  <si>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</si>
  <si>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</si>
  <si>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</si>
  <si>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</si>
  <si>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</si>
  <si>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</si>
  <si>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</si>
  <si>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</si>
  <si>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</si>
  <si>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</si>
  <si>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</si>
  <si>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</si>
  <si>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</si>
  <si>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</si>
  <si>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</si>
  <si>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</si>
  <si>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</si>
  <si>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</si>
  <si>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</si>
  <si>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</si>
  <si>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</si>
  <si>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</si>
  <si>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</si>
  <si>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</si>
  <si>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</si>
  <si>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</si>
  <si>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</si>
  <si>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</si>
  <si>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</si>
  <si>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</si>
  <si>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</si>
  <si>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</si>
  <si>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</si>
  <si>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</si>
  <si>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</si>
  <si>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</si>
  <si>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</si>
  <si>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</si>
  <si>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</si>
  <si>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</si>
  <si>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</si>
  <si>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</si>
  <si>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</si>
  <si>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</si>
  <si>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</si>
  <si>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</si>
  <si>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</si>
  <si>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</si>
  <si>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</si>
  <si>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</si>
  <si>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</si>
  <si>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</si>
  <si>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</si>
  <si>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</si>
  <si>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</si>
  <si>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</si>
  <si>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</si>
  <si>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</si>
  <si>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</si>
  <si>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</si>
  <si>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</si>
  <si>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</si>
  <si>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</si>
  <si>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</si>
  <si>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</si>
  <si>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</si>
  <si>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</si>
  <si>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</si>
  <si>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</si>
  <si>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</si>
  <si>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</si>
  <si>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</si>
  <si>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</si>
  <si>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</si>
  <si>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</si>
  <si>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</si>
  <si>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</si>
  <si>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</si>
  <si>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</si>
  <si>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</si>
  <si>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</si>
  <si>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</si>
  <si>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</si>
  <si>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</si>
  <si>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</si>
  <si>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</si>
  <si>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</si>
  <si>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</si>
  <si>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</si>
  <si>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</si>
  <si>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</si>
  <si>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</si>
  <si>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</si>
  <si>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</si>
  <si>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</si>
  <si>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</si>
  <si>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</si>
  <si>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</si>
  <si>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</si>
  <si>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</si>
  <si>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</si>
  <si>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</si>
  <si>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</si>
  <si>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</si>
  <si>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</si>
  <si>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</si>
  <si>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</si>
  <si>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</si>
  <si>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</si>
  <si>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</si>
  <si>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</si>
  <si>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</si>
  <si>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</si>
  <si>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</si>
  <si>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</si>
  <si>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</si>
  <si>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</si>
  <si>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</si>
  <si>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</si>
  <si>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</si>
  <si>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</si>
  <si>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</si>
  <si>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</si>
  <si>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</si>
  <si>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</si>
  <si>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</si>
  <si>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</si>
  <si>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</si>
  <si>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</si>
  <si>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</si>
  <si>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</si>
  <si>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</si>
  <si>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</si>
  <si>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</si>
  <si>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</si>
  <si>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</si>
  <si>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</si>
  <si>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</si>
  <si>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</si>
  <si>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</si>
  <si>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</si>
  <si>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</si>
  <si>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</si>
  <si>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</si>
  <si>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</si>
  <si>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</si>
  <si>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</si>
  <si>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</si>
  <si>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</si>
  <si>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</si>
  <si>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</si>
  <si>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</si>
  <si>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</si>
  <si>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</si>
  <si>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</si>
  <si>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</si>
  <si>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</si>
  <si>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</si>
  <si>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</si>
  <si>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</si>
  <si>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</si>
  <si>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</si>
  <si>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</si>
  <si>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</si>
  <si>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</si>
  <si>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</si>
  <si>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</si>
  <si>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</si>
  <si>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</si>
  <si>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</si>
  <si>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</si>
  <si>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</si>
  <si>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</si>
  <si>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</si>
  <si>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</si>
  <si>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</si>
  <si>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</si>
  <si>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</si>
  <si>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</si>
  <si>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</si>
  <si>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</si>
  <si>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</si>
  <si>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</si>
  <si>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</si>
  <si>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</si>
  <si>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</si>
  <si>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</si>
  <si>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</si>
  <si>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</si>
  <si>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</si>
  <si>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</si>
  <si>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</si>
  <si>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</si>
  <si>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</si>
  <si>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</si>
  <si>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</si>
  <si>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</si>
  <si>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</si>
  <si>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</si>
  <si>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</si>
  <si>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</si>
  <si>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</si>
  <si>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</si>
  <si>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</si>
  <si>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</si>
  <si>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</si>
  <si>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</si>
  <si>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</si>
  <si>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</si>
  <si>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</si>
  <si>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</si>
  <si>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</si>
  <si>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</si>
  <si>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</si>
  <si>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</si>
  <si>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</si>
  <si>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</si>
  <si>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</si>
  <si>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</si>
  <si>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</si>
  <si>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</si>
  <si>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</si>
  <si>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</si>
  <si>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</si>
  <si>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</si>
  <si>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</si>
  <si>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</si>
  <si>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</si>
  <si>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</si>
  <si>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</si>
  <si>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</si>
  <si>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</si>
  <si>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</si>
  <si>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</si>
  <si>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</si>
  <si>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</si>
  <si>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</si>
  <si>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</si>
  <si>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</si>
  <si>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</si>
  <si>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</si>
  <si>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</si>
  <si>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</si>
  <si>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</si>
  <si>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</si>
  <si>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</si>
  <si>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</si>
  <si>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</si>
  <si>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</si>
  <si>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</si>
  <si>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</si>
  <si>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</si>
  <si>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</si>
  <si>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</si>
  <si>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</si>
  <si>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</si>
  <si>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</si>
  <si>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</si>
  <si>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</si>
  <si>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</si>
  <si>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</si>
  <si>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</si>
  <si>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</si>
  <si>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</si>
  <si>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</si>
  <si>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</si>
  <si>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</si>
  <si>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</si>
  <si>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</si>
  <si>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</si>
  <si>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</si>
  <si>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</si>
  <si>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</si>
  <si>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</si>
  <si>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</si>
  <si>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</si>
  <si>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</si>
  <si>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</si>
  <si>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</si>
  <si>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</si>
  <si>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</si>
  <si>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</si>
  <si>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</si>
  <si>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</si>
  <si>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</si>
  <si>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</si>
  <si>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</si>
  <si>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</si>
  <si>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</si>
  <si>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</si>
  <si>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</si>
  <si>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</si>
  <si>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</si>
  <si>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</si>
  <si>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</si>
  <si>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</si>
  <si>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</si>
  <si>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</si>
  <si>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</si>
  <si>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</si>
  <si>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</si>
  <si>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</si>
  <si>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</si>
  <si>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</si>
  <si>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</si>
  <si>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</si>
  <si>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</si>
  <si>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</si>
  <si>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</si>
  <si>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</si>
  <si>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</si>
  <si>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</si>
  <si>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</si>
  <si>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</si>
  <si>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</si>
  <si>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</si>
  <si>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</si>
  <si>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</si>
  <si>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</si>
  <si>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</si>
  <si>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</si>
  <si>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</si>
  <si>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</si>
  <si>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</si>
  <si>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</si>
  <si>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</si>
  <si>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</si>
  <si>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</si>
  <si>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</si>
  <si>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</si>
  <si>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</si>
  <si>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</si>
  <si>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</si>
  <si>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</si>
  <si>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</si>
  <si>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</si>
  <si>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</si>
  <si>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</si>
  <si>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</si>
  <si>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</si>
  <si>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</si>
  <si>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</si>
  <si>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</si>
  <si>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</si>
  <si>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</si>
  <si>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</si>
  <si>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</si>
  <si>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</si>
  <si>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</si>
  <si>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</si>
  <si>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</si>
  <si>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</si>
  <si>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</si>
  <si>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</si>
  <si>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</si>
  <si>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</si>
  <si>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</si>
  <si>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</si>
  <si>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</si>
  <si>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</si>
  <si>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</si>
  <si>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</si>
  <si>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</si>
  <si>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</si>
  <si>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</si>
  <si>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</si>
  <si>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</si>
  <si>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</si>
  <si>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</si>
  <si>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</si>
  <si>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</si>
  <si>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</si>
  <si>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</si>
  <si>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</si>
  <si>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</si>
  <si>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</si>
  <si>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</si>
  <si>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</si>
  <si>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</si>
  <si>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</si>
  <si>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</si>
  <si>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</si>
  <si>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</si>
  <si>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</si>
  <si>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</si>
  <si>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</si>
  <si>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</si>
  <si>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</si>
  <si>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</si>
  <si>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</si>
  <si>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</si>
  <si>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</si>
  <si>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</si>
  <si>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</si>
  <si>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</si>
  <si>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</si>
  <si>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</si>
  <si>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</si>
  <si>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</si>
  <si>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</si>
  <si>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</si>
  <si>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</si>
  <si>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</si>
  <si>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</si>
  <si>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</si>
  <si>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</si>
  <si>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</si>
  <si>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</si>
  <si>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</si>
  <si>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</si>
  <si>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</si>
  <si>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</si>
  <si>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</si>
  <si>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</si>
  <si>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</si>
  <si>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</si>
  <si>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</si>
  <si>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</si>
  <si>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</si>
  <si>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</si>
  <si>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</si>
  <si>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</si>
  <si>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</si>
  <si>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</si>
  <si>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</si>
  <si>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</si>
  <si>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</si>
  <si>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</si>
  <si>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</si>
  <si>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</si>
  <si>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</si>
  <si>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</si>
  <si>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</si>
  <si>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</si>
  <si>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</si>
  <si>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</si>
  <si>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</si>
  <si>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</si>
  <si>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</si>
  <si>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</si>
  <si>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</si>
  <si>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</si>
  <si>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</si>
  <si>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</si>
  <si>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</si>
  <si>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</si>
  <si>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</si>
  <si>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</si>
  <si>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</si>
  <si>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</si>
  <si>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</si>
  <si>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</si>
  <si>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</si>
  <si>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</si>
  <si>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</si>
  <si>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</si>
  <si>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</si>
  <si>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</si>
  <si>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</si>
  <si>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</si>
  <si>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</si>
  <si>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</si>
  <si>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</si>
  <si>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</si>
  <si>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</si>
  <si>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</si>
  <si>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</si>
  <si>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</si>
  <si>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</si>
  <si>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</si>
  <si>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</si>
  <si>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</si>
  <si>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</si>
  <si>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</si>
  <si>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</si>
  <si>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</si>
  <si>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</si>
  <si>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</si>
  <si>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</si>
  <si>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</si>
  <si>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</si>
  <si>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</si>
  <si>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</si>
  <si>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</si>
  <si>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</si>
  <si>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</si>
  <si>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</si>
  <si>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</si>
  <si>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</si>
  <si>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</si>
  <si>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</si>
  <si>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</si>
  <si>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</si>
  <si>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</si>
  <si>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</si>
  <si>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</si>
  <si>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</si>
  <si>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</si>
  <si>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</si>
  <si>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</si>
  <si>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</si>
  <si>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</si>
  <si>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</si>
  <si>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</si>
  <si>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</si>
  <si>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</si>
  <si>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</si>
  <si>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</si>
  <si>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</si>
  <si>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</si>
  <si>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</si>
  <si>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</si>
  <si>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</si>
  <si>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</si>
  <si>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</si>
  <si>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</si>
  <si>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</si>
  <si>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</si>
  <si>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</si>
  <si>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</si>
  <si>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</si>
  <si>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</si>
  <si>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</si>
  <si>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</si>
  <si>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</si>
  <si>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</si>
  <si>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</si>
  <si>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</si>
  <si>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</si>
  <si>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</si>
  <si>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</si>
  <si>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</si>
  <si>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</si>
  <si>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</si>
  <si>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</si>
  <si>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</si>
  <si>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</si>
  <si>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</si>
  <si>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</si>
  <si>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</si>
  <si>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</si>
  <si>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</si>
  <si>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</si>
  <si>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</si>
  <si>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</si>
  <si>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</si>
  <si>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</si>
  <si>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</si>
  <si>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</si>
  <si>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</si>
  <si>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</si>
  <si>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</si>
  <si>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</si>
  <si>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</si>
  <si>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</si>
  <si>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</si>
  <si>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</si>
  <si>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</si>
  <si>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</si>
  <si>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</si>
  <si>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</si>
  <si>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</si>
  <si>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</si>
  <si>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</si>
  <si>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</si>
  <si>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</si>
  <si>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</si>
  <si>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</si>
  <si>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</si>
  <si>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</si>
  <si>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</si>
  <si>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</si>
  <si>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</si>
  <si>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</si>
  <si>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</si>
  <si>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</si>
  <si>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</si>
  <si>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</si>
  <si>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</si>
  <si>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</si>
  <si>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</si>
  <si>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</si>
  <si>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</si>
  <si>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</si>
  <si>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</si>
  <si>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</si>
  <si>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</si>
  <si>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</si>
  <si>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</si>
  <si>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</si>
  <si>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</si>
  <si>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</si>
  <si>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</si>
  <si>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</si>
  <si>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</si>
  <si>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</si>
  <si>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</si>
  <si>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</si>
  <si>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</si>
  <si>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</si>
  <si>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</si>
  <si>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</si>
  <si>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</si>
  <si>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</si>
  <si>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</si>
  <si>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</si>
  <si>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</si>
  <si>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</si>
  <si>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</si>
  <si>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</si>
  <si>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</si>
  <si>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</si>
  <si>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</si>
  <si>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</si>
  <si>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</si>
  <si>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</si>
  <si>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</si>
  <si>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</si>
  <si>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</si>
  <si>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</si>
  <si>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</si>
  <si>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</si>
  <si>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</si>
  <si>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</si>
  <si>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</si>
  <si>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</si>
  <si>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</si>
  <si>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</si>
  <si>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</si>
  <si>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</si>
  <si>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</si>
  <si>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</si>
  <si>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</si>
  <si>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</si>
  <si>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</si>
  <si>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</si>
  <si>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</si>
  <si>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</si>
  <si>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</si>
  <si>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</si>
  <si>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</si>
  <si>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</si>
  <si>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</si>
  <si>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</si>
  <si>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</si>
  <si>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</si>
  <si>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</si>
  <si>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</si>
  <si>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</si>
  <si>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</si>
  <si>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</si>
  <si>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</si>
  <si>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</si>
  <si>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</si>
  <si>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</si>
  <si>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</si>
  <si>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</si>
  <si>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</si>
  <si>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</si>
  <si>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</si>
  <si>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</si>
  <si>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</si>
  <si>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</si>
  <si>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</si>
  <si>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</si>
  <si>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</si>
  <si>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</si>
  <si>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</si>
  <si>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</si>
  <si>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</si>
  <si>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</si>
  <si>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</si>
  <si>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</si>
  <si>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</si>
  <si>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</si>
  <si>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</si>
  <si>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</si>
  <si>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</si>
  <si>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</si>
  <si>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</si>
  <si>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</si>
  <si>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</si>
  <si>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</si>
  <si>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</si>
  <si>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</si>
  <si>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</si>
  <si>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</si>
  <si>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</si>
  <si>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</si>
  <si>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</si>
  <si>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</si>
  <si>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</si>
  <si>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</si>
  <si>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</si>
  <si>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</si>
  <si>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</si>
  <si>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</si>
  <si>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</si>
  <si>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</si>
  <si>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</si>
  <si>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</si>
  <si>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</si>
  <si>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</si>
  <si>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</si>
  <si>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</si>
  <si>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</si>
  <si>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</si>
  <si>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</si>
  <si>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</si>
  <si>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</si>
  <si>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</si>
  <si>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</si>
  <si>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</si>
  <si>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</si>
  <si>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</si>
  <si>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</si>
  <si>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</si>
  <si>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</si>
  <si>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</si>
  <si>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</si>
  <si>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</si>
  <si>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</si>
  <si>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</si>
  <si>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</si>
  <si>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</si>
  <si>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</si>
  <si>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</si>
  <si>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</si>
  <si>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</si>
  <si>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</si>
  <si>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</si>
  <si>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</si>
  <si>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</si>
  <si>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</si>
  <si>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</si>
  <si>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</si>
  <si>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</si>
  <si>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</si>
  <si>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</si>
  <si>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</si>
  <si>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</si>
  <si>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</si>
  <si>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</si>
  <si>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</si>
  <si>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</si>
  <si>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</si>
  <si>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</si>
  <si>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</si>
  <si>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</si>
  <si>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</si>
  <si>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</si>
  <si>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</si>
  <si>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</si>
  <si>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</si>
  <si>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</si>
  <si>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</si>
  <si>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</si>
  <si>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</si>
  <si>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</si>
  <si>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</si>
  <si>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</si>
  <si>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</si>
  <si>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</si>
  <si>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</si>
  <si>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</si>
  <si>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</si>
  <si>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</si>
  <si>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</si>
  <si>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</si>
  <si>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</si>
  <si>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</si>
  <si>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</si>
  <si>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</si>
  <si>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</si>
  <si>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</si>
  <si>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</si>
  <si>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</si>
  <si>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</si>
  <si>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</si>
  <si>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</si>
  <si>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</si>
  <si>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</si>
  <si>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</si>
  <si>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</si>
  <si>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</si>
  <si>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</si>
  <si>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</si>
  <si>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</si>
  <si>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</si>
  <si>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</si>
  <si>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</si>
  <si>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</si>
  <si>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</si>
  <si>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</si>
  <si>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</si>
  <si>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</si>
  <si>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</si>
  <si>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</si>
  <si>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</si>
  <si>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</si>
  <si>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</si>
  <si>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</si>
  <si>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</si>
  <si>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</si>
  <si>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</si>
  <si>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</si>
  <si>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</si>
  <si>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</si>
  <si>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</si>
  <si>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</si>
  <si>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</si>
  <si>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</si>
  <si>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</si>
  <si>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</si>
  <si>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</si>
  <si>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</si>
  <si>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</si>
  <si>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</si>
  <si>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</si>
  <si>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</si>
  <si>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</si>
  <si>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</si>
  <si>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</si>
  <si>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</si>
  <si>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</si>
  <si>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</si>
  <si>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</si>
  <si>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</si>
  <si>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</si>
  <si>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</si>
  <si>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</si>
  <si>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</si>
  <si>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</si>
  <si>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</si>
  <si>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</si>
  <si>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</si>
  <si>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</si>
  <si>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</si>
  <si>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</si>
  <si>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</si>
  <si>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</si>
  <si>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</si>
  <si>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</si>
  <si>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</si>
  <si>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</si>
  <si>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</si>
  <si>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</si>
  <si>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</si>
  <si>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</si>
  <si>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</si>
  <si>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</si>
  <si>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</si>
  <si>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</si>
  <si>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</si>
  <si>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</si>
  <si>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</si>
  <si>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</si>
  <si>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</si>
  <si>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</si>
  <si>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</si>
  <si>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</si>
  <si>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</si>
  <si>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</si>
  <si>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</si>
  <si>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</si>
  <si>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</si>
  <si>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</si>
  <si>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</si>
  <si>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</si>
  <si>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</si>
  <si>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</si>
  <si>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</si>
  <si>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</si>
  <si>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</si>
  <si>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</si>
  <si>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</si>
  <si>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</si>
  <si>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</si>
  <si>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</si>
  <si>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</si>
  <si>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</si>
  <si>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</si>
  <si>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</si>
  <si>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</si>
  <si>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</si>
  <si>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</si>
  <si>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</si>
  <si>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</si>
  <si>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</si>
  <si>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</si>
  <si>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</si>
  <si>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</si>
  <si>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</si>
  <si>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</si>
  <si>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</si>
  <si>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</si>
  <si>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</si>
  <si>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</si>
  <si>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</si>
  <si>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</si>
  <si>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</si>
  <si>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</si>
  <si>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</si>
  <si>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</si>
  <si>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</si>
  <si>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</si>
  <si>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</si>
  <si>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</si>
  <si>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</si>
  <si>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</si>
  <si>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</si>
  <si>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</si>
  <si>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</si>
  <si>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</si>
  <si>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</si>
  <si>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</si>
  <si>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</si>
  <si>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</si>
  <si>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</si>
  <si>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</si>
  <si>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</si>
  <si>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</si>
  <si>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</si>
  <si>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</si>
  <si>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</si>
  <si>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</si>
  <si>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</si>
  <si>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</si>
  <si>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</si>
  <si>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</si>
  <si>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</si>
  <si>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</si>
  <si>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</si>
  <si>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</si>
  <si>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</si>
  <si>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</si>
  <si>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</si>
  <si>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</si>
  <si>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</si>
  <si>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</si>
  <si>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</si>
  <si>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</si>
  <si>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</si>
  <si>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</si>
  <si>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</si>
  <si>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</si>
  <si>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</si>
  <si>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</si>
  <si>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</si>
  <si>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</si>
  <si>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</si>
  <si>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</si>
  <si>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</si>
  <si>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</si>
  <si>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</si>
  <si>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</si>
  <si>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</si>
  <si>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</si>
  <si>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</si>
  <si>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</si>
  <si>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</si>
  <si>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</si>
  <si>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</si>
  <si>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</si>
  <si>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</si>
  <si>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</si>
  <si>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</si>
  <si>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</si>
  <si>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</si>
  <si>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</si>
  <si>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</si>
  <si>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</si>
  <si>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</si>
  <si>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</si>
  <si>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</si>
  <si>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</si>
  <si>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</si>
  <si>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</si>
  <si>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</si>
  <si>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</si>
  <si>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</si>
  <si>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</si>
  <si>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</si>
  <si>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</si>
  <si>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</si>
  <si>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</si>
  <si>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</si>
  <si>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</si>
  <si>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</si>
  <si>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</si>
  <si>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</si>
  <si>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</si>
  <si>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</si>
  <si>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</si>
  <si>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</si>
  <si>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</si>
  <si>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</si>
  <si>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</si>
  <si>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</si>
  <si>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</si>
  <si>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</si>
  <si>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</si>
  <si>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</si>
  <si>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</si>
  <si>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</si>
  <si>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</si>
  <si>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</si>
  <si>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</si>
  <si>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</si>
  <si>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</si>
  <si>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</si>
  <si>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</si>
  <si>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</si>
  <si>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</si>
  <si>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</si>
  <si>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</si>
  <si>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</si>
  <si>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</si>
  <si>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</si>
  <si>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</si>
  <si>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</si>
  <si>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</si>
  <si>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</si>
  <si>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</si>
  <si>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</si>
  <si>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</si>
  <si>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</si>
  <si>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</si>
  <si>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</si>
  <si>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</si>
  <si>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</si>
  <si>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</si>
  <si>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</si>
  <si>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</si>
  <si>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</si>
  <si>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</si>
  <si>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</si>
  <si>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</si>
  <si>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</si>
  <si>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</si>
  <si>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</si>
  <si>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</si>
  <si>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</si>
  <si>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</si>
  <si>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</si>
  <si>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</si>
  <si>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</si>
  <si>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</si>
  <si>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</si>
  <si>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</si>
  <si>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</si>
  <si>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</si>
  <si>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</si>
  <si>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</si>
  <si>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</si>
  <si>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</si>
  <si>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</si>
  <si>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</si>
  <si>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</si>
  <si>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</si>
  <si>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</si>
  <si>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</si>
  <si>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</si>
  <si>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</si>
  <si>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</si>
  <si>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</si>
  <si>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</si>
  <si>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</si>
  <si>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</si>
  <si>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</si>
  <si>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</si>
  <si>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</si>
  <si>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</si>
  <si>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</si>
  <si>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</si>
  <si>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</si>
  <si>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</si>
  <si>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</si>
  <si>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</si>
  <si>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</si>
  <si>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</si>
  <si>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</si>
  <si>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</si>
  <si>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</si>
  <si>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</si>
  <si>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</si>
  <si>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</si>
  <si>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</si>
  <si>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</si>
  <si>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</si>
  <si>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</si>
  <si>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</si>
  <si>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</si>
  <si>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</si>
  <si>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</si>
  <si>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</si>
  <si>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</si>
  <si>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</si>
  <si>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</si>
  <si>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</si>
  <si>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</si>
  <si>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</si>
  <si>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</si>
  <si>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</si>
  <si>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</si>
  <si>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</si>
  <si>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</si>
  <si>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</si>
  <si>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</si>
  <si>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</si>
  <si>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</si>
  <si>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</si>
  <si>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</si>
  <si>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</si>
  <si>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</si>
  <si>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</si>
  <si>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</si>
  <si>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</si>
  <si>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</si>
  <si>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</si>
  <si>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</si>
  <si>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</si>
  <si>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</si>
  <si>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</si>
  <si>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</si>
  <si>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</si>
  <si>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</si>
  <si>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</si>
  <si>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</si>
  <si>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</si>
  <si>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</si>
  <si>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</si>
  <si>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</si>
  <si>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</si>
  <si>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</si>
  <si>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</si>
  <si>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</si>
  <si>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</si>
  <si>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</si>
  <si>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</si>
  <si>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</si>
  <si>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</si>
  <si>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</si>
  <si>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</si>
  <si>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</si>
  <si>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</si>
  <si>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</si>
  <si>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</si>
  <si>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</si>
  <si>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</si>
  <si>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</si>
  <si>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</si>
  <si>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</si>
  <si>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</si>
  <si>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</si>
  <si>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</si>
  <si>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</si>
  <si>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</si>
  <si>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</si>
  <si>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</si>
  <si>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</si>
  <si>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</si>
  <si>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</si>
  <si>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</si>
  <si>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</si>
  <si>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</si>
  <si>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</si>
  <si>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</si>
  <si>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</si>
  <si>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</si>
  <si>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</si>
  <si>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</si>
  <si>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</si>
  <si>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</si>
  <si>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</si>
  <si>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</si>
  <si>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</si>
  <si>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</si>
  <si>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</si>
  <si>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</si>
  <si>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</si>
  <si>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</si>
  <si>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</si>
  <si>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</si>
  <si>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</si>
  <si>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</si>
  <si>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</si>
  <si>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</si>
  <si>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</si>
  <si>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</si>
  <si>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</si>
  <si>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</si>
  <si>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</si>
  <si>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</si>
  <si>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</si>
  <si>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</si>
  <si>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</si>
  <si>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</si>
  <si>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</si>
  <si>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</si>
  <si>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</si>
  <si>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</si>
  <si>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</si>
  <si>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</si>
  <si>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</si>
  <si>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</si>
  <si>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</si>
  <si>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</si>
  <si>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</si>
  <si>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</si>
  <si>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</si>
  <si>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</si>
  <si>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</si>
  <si>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</si>
  <si>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</si>
  <si>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</si>
  <si>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</si>
  <si>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</si>
  <si>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</si>
  <si>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</si>
  <si>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</si>
  <si>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</si>
  <si>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</si>
  <si>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</si>
  <si>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</si>
  <si>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</si>
  <si>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</si>
  <si>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</si>
  <si>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</si>
  <si>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</si>
  <si>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</si>
  <si>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</si>
  <si>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</si>
  <si>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</si>
  <si>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</si>
  <si>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</si>
  <si>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</si>
  <si>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</si>
  <si>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</si>
  <si>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</si>
  <si>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</si>
  <si>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</si>
  <si>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</si>
  <si>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</si>
  <si>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</si>
  <si>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</si>
  <si>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</si>
  <si>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</si>
  <si>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</si>
  <si>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</si>
  <si>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</si>
  <si>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</si>
  <si>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</si>
  <si>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</si>
  <si>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</si>
  <si>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</si>
  <si>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</si>
  <si>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</si>
  <si>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</si>
  <si>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</si>
  <si>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</si>
  <si>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</si>
  <si>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</si>
  <si>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</si>
  <si>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</si>
  <si>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</si>
  <si>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</si>
  <si>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</si>
  <si>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</si>
  <si>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</si>
  <si>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</si>
  <si>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</si>
  <si>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</si>
  <si>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</si>
  <si>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</si>
  <si>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</si>
  <si>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</si>
  <si>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</si>
  <si>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</si>
  <si>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</si>
  <si>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</si>
  <si>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</si>
  <si>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</si>
  <si>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</si>
  <si>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</si>
  <si>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</si>
  <si>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</si>
  <si>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</si>
  <si>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</si>
  <si>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</si>
  <si>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</si>
  <si>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</si>
  <si>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</si>
  <si>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</si>
  <si>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</si>
  <si>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</si>
  <si>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</si>
  <si>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</si>
  <si>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</si>
  <si>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</si>
  <si>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</si>
  <si>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</si>
  <si>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</si>
  <si>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</si>
  <si>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</si>
  <si>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</si>
  <si>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</si>
  <si>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</si>
  <si>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</si>
  <si>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</si>
  <si>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</si>
  <si>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</si>
  <si>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</si>
  <si>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</si>
  <si>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</si>
  <si>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</si>
  <si>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</si>
  <si>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</si>
  <si>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</si>
  <si>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</si>
  <si>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</si>
  <si>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</si>
  <si>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</si>
  <si>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</si>
  <si>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</si>
  <si>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</si>
  <si>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</si>
  <si>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</si>
  <si>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</si>
  <si>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</si>
  <si>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</si>
  <si>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</si>
  <si>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</si>
  <si>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</si>
  <si>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</si>
  <si>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</si>
  <si>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</si>
  <si>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</si>
  <si>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</si>
  <si>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</si>
  <si>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</si>
  <si>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</si>
  <si>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</si>
  <si>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</si>
  <si>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</si>
  <si>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</si>
  <si>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</si>
  <si>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</si>
  <si>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</si>
  <si>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</si>
  <si>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</si>
  <si>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</si>
  <si>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</si>
  <si>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</si>
  <si>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</si>
  <si>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</si>
  <si>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</si>
  <si>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</si>
  <si>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</si>
  <si>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</si>
  <si>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</si>
  <si>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</si>
  <si>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</si>
  <si>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</si>
  <si>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</si>
  <si>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</si>
  <si>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</si>
  <si>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</si>
  <si>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</si>
  <si>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</si>
  <si>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</si>
  <si>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</si>
  <si>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</si>
  <si>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</si>
  <si>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</si>
  <si>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</si>
  <si>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</si>
  <si>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</si>
  <si>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</si>
  <si>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</si>
  <si>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</si>
  <si>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</si>
  <si>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</si>
  <si>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</si>
  <si>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</si>
  <si>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</si>
  <si>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</si>
  <si>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</si>
  <si>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</si>
  <si>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</si>
  <si>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</si>
  <si>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</si>
  <si>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</si>
  <si>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</si>
  <si>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</si>
  <si>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</si>
  <si>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</si>
  <si>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</si>
  <si>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</si>
  <si>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</si>
  <si>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</si>
  <si>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</si>
  <si>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</si>
  <si>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</si>
  <si>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</si>
  <si>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</si>
  <si>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</si>
  <si>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</si>
  <si>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</si>
  <si>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</si>
  <si>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</si>
  <si>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</si>
  <si>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</si>
  <si>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</si>
  <si>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</si>
  <si>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</si>
  <si>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</si>
  <si>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</si>
  <si>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</si>
  <si>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</si>
  <si>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</si>
  <si>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</si>
  <si>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</si>
  <si>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</si>
  <si>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</si>
  <si>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</si>
  <si>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</si>
  <si>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</si>
  <si>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</si>
  <si>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</si>
  <si>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</si>
  <si>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</si>
  <si>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</si>
  <si>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</si>
  <si>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</si>
  <si>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</si>
  <si>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</si>
  <si>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</si>
  <si>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</si>
  <si>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</si>
  <si>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</si>
  <si>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</si>
  <si>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</si>
  <si>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</si>
  <si>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</si>
  <si>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</si>
  <si>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</si>
  <si>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</si>
  <si>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</si>
  <si>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</si>
  <si>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</si>
  <si>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</si>
  <si>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</si>
  <si>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</si>
  <si>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</si>
  <si>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</si>
  <si>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</si>
  <si>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</si>
  <si>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</si>
  <si>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</si>
  <si>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</si>
  <si>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</si>
  <si>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</si>
  <si>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</si>
  <si>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</si>
  <si>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</si>
  <si>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</si>
  <si>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</si>
  <si>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</si>
  <si>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</si>
  <si>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</si>
  <si>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</si>
  <si>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</si>
  <si>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</si>
  <si>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</si>
  <si>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</si>
  <si>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</si>
  <si>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</si>
  <si>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</si>
  <si>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</si>
  <si>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</si>
  <si>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</si>
  <si>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</si>
  <si>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</si>
  <si>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</si>
  <si>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</si>
  <si>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</si>
  <si>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</si>
  <si>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</si>
  <si>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</si>
  <si>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</si>
  <si>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</si>
  <si>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</si>
  <si>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</si>
  <si>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</si>
  <si>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</si>
  <si>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</si>
  <si>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</si>
  <si>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</si>
  <si>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</si>
  <si>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</si>
  <si>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</si>
  <si>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</si>
  <si>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</si>
  <si>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</si>
  <si>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</si>
  <si>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</si>
  <si>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</si>
  <si>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</si>
  <si>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</si>
  <si>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</si>
  <si>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</si>
  <si>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</si>
  <si>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</si>
  <si>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</si>
  <si>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</si>
  <si>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</si>
  <si>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</si>
  <si>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</si>
  <si>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</si>
  <si>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</si>
  <si>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</si>
  <si>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</si>
  <si>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</si>
  <si>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</si>
  <si>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</si>
  <si>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</si>
  <si>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</si>
  <si>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</si>
  <si>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</si>
  <si>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</si>
  <si>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</si>
  <si>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</si>
  <si>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</si>
  <si>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</si>
  <si>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</si>
  <si>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</si>
  <si>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</si>
  <si>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</si>
  <si>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</si>
  <si>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</si>
  <si>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</si>
  <si>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</si>
  <si>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</si>
  <si>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</si>
  <si>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</si>
  <si>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</si>
  <si>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</si>
  <si>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</si>
  <si>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</si>
  <si>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</si>
  <si>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</si>
  <si>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</si>
  <si>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</si>
  <si>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</si>
  <si>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</si>
  <si>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</si>
  <si>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</si>
  <si>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</si>
  <si>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</si>
  <si>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</si>
  <si>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</si>
  <si>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</si>
  <si>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</si>
  <si>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</si>
  <si>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</si>
  <si>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</si>
  <si>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</si>
  <si>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</si>
  <si>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</si>
  <si>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</si>
  <si>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</si>
  <si>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</si>
  <si>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</si>
  <si>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</si>
  <si>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</si>
  <si>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</si>
  <si>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</si>
  <si>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</si>
  <si>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</si>
  <si>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</si>
  <si>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</si>
  <si>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</si>
  <si>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</si>
  <si>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</si>
  <si>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</si>
  <si>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</si>
  <si>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</si>
  <si>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</si>
  <si>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</si>
  <si>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</si>
  <si>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</si>
  <si>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</si>
  <si>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</si>
  <si>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</si>
  <si>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</si>
  <si>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</si>
  <si>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</si>
  <si>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</si>
  <si>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</si>
  <si>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</si>
  <si>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</si>
  <si>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</si>
  <si>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</si>
  <si>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</si>
  <si>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</si>
  <si>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</si>
  <si>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</si>
  <si>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</si>
  <si>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</si>
  <si>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</si>
  <si>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</si>
  <si>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</si>
  <si>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</si>
  <si>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</si>
  <si>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</si>
  <si>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</si>
  <si>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</si>
  <si>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</si>
  <si>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</si>
  <si>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</si>
  <si>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</si>
  <si>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</si>
  <si>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</si>
  <si>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</si>
  <si>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</si>
  <si>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</si>
  <si>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</si>
  <si>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</si>
  <si>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</si>
  <si>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</si>
  <si>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</si>
  <si>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</si>
  <si>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</si>
  <si>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</si>
  <si>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</si>
  <si>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</si>
  <si>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</si>
  <si>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</si>
  <si>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</si>
  <si>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</si>
  <si>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</si>
  <si>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</si>
  <si>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</si>
  <si>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</si>
  <si>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</si>
  <si>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</si>
  <si>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</si>
  <si>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</si>
  <si>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</si>
  <si>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</si>
  <si>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</si>
  <si>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</si>
  <si>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</si>
  <si>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</si>
  <si>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</si>
  <si>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</si>
  <si>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</si>
  <si>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</si>
  <si>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</si>
  <si>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</si>
  <si>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</si>
  <si>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</si>
  <si>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</si>
  <si>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</si>
  <si>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</si>
  <si>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</si>
  <si>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</si>
  <si>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</si>
  <si>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</si>
  <si>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</si>
  <si>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</si>
  <si>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</si>
  <si>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</si>
  <si>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</si>
  <si>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</si>
  <si>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</si>
  <si>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</si>
  <si>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</si>
  <si>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</si>
  <si>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</si>
  <si>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</si>
  <si>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</si>
  <si>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</si>
  <si>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</si>
  <si>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</si>
  <si>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</si>
  <si>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</si>
  <si>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</si>
  <si>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</si>
  <si>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</si>
  <si>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</si>
  <si>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</si>
  <si>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</si>
  <si>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</si>
  <si>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</si>
  <si>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</si>
  <si>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</si>
  <si>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</si>
  <si>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</si>
  <si>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</si>
  <si>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</si>
  <si>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</si>
  <si>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</si>
  <si>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</si>
  <si>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</si>
  <si>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</si>
  <si>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</si>
  <si>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</si>
  <si>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</si>
  <si>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</si>
  <si>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</si>
  <si>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</si>
  <si>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</si>
  <si>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</si>
  <si>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</si>
  <si>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</si>
  <si>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</si>
  <si>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</si>
  <si>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</si>
  <si>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</si>
  <si>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</si>
  <si>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</si>
  <si>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</si>
  <si>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</si>
  <si>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</si>
  <si>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</si>
  <si>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</si>
  <si>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</si>
  <si>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</si>
  <si>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</si>
  <si>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</si>
  <si>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</si>
  <si>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</si>
  <si>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</si>
  <si>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</si>
  <si>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</si>
  <si>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</si>
  <si>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</si>
  <si>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</si>
  <si>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</si>
  <si>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</si>
  <si>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</si>
  <si>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</si>
  <si>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</si>
  <si>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</si>
  <si>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</si>
  <si>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</si>
  <si>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</si>
  <si>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</si>
  <si>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</si>
  <si>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</si>
  <si>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</si>
  <si>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</si>
  <si>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</si>
  <si>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</si>
  <si>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</si>
  <si>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</si>
  <si>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</si>
  <si>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</si>
  <si>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</si>
  <si>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</si>
  <si>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</si>
  <si>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</si>
  <si>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</si>
  <si>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</si>
  <si>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</si>
  <si>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</si>
  <si>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</si>
  <si>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</si>
  <si>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</si>
  <si>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</si>
  <si>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</si>
  <si>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</si>
  <si>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</si>
  <si>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</si>
  <si>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</si>
  <si>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</si>
  <si>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</si>
  <si>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</si>
  <si>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</si>
  <si>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</si>
  <si>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</si>
  <si>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</si>
  <si>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</si>
  <si>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</si>
  <si>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</si>
  <si>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</si>
  <si>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</si>
  <si>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</si>
  <si>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</si>
  <si>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</si>
  <si>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</si>
  <si>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</si>
  <si>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</si>
  <si>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</si>
  <si>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</si>
  <si>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</si>
  <si>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</si>
  <si>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</si>
  <si>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</si>
  <si>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</si>
  <si>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</si>
  <si>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</si>
  <si>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</si>
  <si>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</si>
  <si>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</si>
  <si>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</si>
  <si>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</si>
  <si>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</si>
  <si>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</si>
  <si>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</si>
  <si>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</si>
  <si>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</si>
  <si>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</si>
  <si>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</si>
  <si>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</si>
  <si>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</si>
  <si>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</si>
  <si>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</si>
  <si>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</si>
  <si>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</si>
  <si>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</si>
  <si>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</si>
  <si>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</si>
  <si>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</si>
  <si>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</si>
  <si>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</si>
  <si>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</si>
  <si>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</si>
  <si>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</si>
  <si>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</si>
  <si>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</si>
  <si>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</si>
  <si>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</si>
  <si>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</si>
  <si>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</si>
  <si>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</si>
  <si>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</si>
  <si>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</si>
  <si>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</si>
  <si>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</si>
  <si>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</si>
  <si>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</si>
  <si>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</si>
  <si>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</si>
  <si>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</si>
  <si>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</si>
  <si>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</si>
  <si>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</si>
  <si>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</si>
  <si>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</si>
  <si>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</si>
  <si>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</si>
  <si>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</si>
  <si>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</si>
  <si>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</si>
  <si>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</si>
  <si>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</si>
  <si>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</si>
  <si>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</si>
  <si>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</si>
  <si>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</si>
  <si>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</si>
  <si>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</si>
  <si>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</si>
  <si>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</si>
  <si>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</si>
  <si>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</si>
  <si>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</si>
  <si>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</si>
  <si>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</si>
  <si>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</si>
  <si>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</si>
  <si>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</si>
  <si>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</si>
  <si>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</si>
  <si>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</si>
  <si>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</si>
  <si>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</si>
  <si>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</si>
  <si>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</si>
  <si>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</si>
  <si>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</si>
  <si>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</si>
  <si>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</si>
  <si>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</si>
  <si>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</si>
  <si>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</si>
  <si>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</si>
  <si>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</si>
  <si>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</si>
  <si>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</si>
  <si>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</si>
  <si>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</si>
  <si>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</si>
  <si>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</si>
  <si>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</si>
  <si>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</si>
  <si>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</si>
  <si>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</si>
  <si>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</si>
  <si>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</si>
  <si>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</si>
  <si>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</si>
  <si>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</si>
  <si>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</si>
  <si>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</si>
  <si>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</si>
  <si>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</si>
  <si>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</si>
  <si>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</si>
  <si>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</si>
  <si>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</si>
  <si>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</si>
  <si>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</si>
  <si>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</si>
  <si>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</si>
  <si>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</si>
  <si>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</si>
  <si>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</si>
  <si>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</si>
  <si>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</si>
  <si>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</si>
  <si>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</si>
  <si>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</si>
  <si>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</si>
  <si>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</si>
  <si>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</si>
  <si>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</si>
  <si>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</si>
  <si>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</si>
  <si>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</si>
  <si>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</si>
  <si>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</si>
  <si>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</si>
  <si>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</si>
  <si>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</si>
  <si>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</si>
  <si>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</si>
  <si>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</si>
  <si>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</si>
  <si>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</si>
  <si>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</si>
  <si>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</si>
  <si>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</si>
  <si>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</si>
  <si>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</si>
  <si>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</si>
  <si>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</si>
  <si>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</si>
  <si>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</si>
  <si>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</si>
  <si>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</si>
  <si>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</si>
  <si>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</si>
  <si>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</si>
  <si>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</si>
  <si>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</si>
  <si>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</si>
  <si>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</si>
  <si>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</si>
  <si>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</si>
  <si>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</si>
  <si>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</si>
  <si>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</si>
  <si>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</si>
  <si>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</si>
  <si>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</si>
  <si>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</si>
  <si>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</si>
  <si>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</si>
  <si>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</si>
  <si>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</si>
  <si>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</si>
  <si>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</si>
  <si>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</si>
  <si>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</si>
  <si>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</si>
  <si>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</si>
  <si>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</si>
  <si>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</si>
  <si>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</si>
  <si>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</si>
  <si>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</si>
  <si>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</si>
  <si>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</si>
  <si>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</si>
  <si>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</si>
  <si>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</si>
  <si>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</si>
  <si>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</si>
  <si>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</si>
  <si>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</si>
  <si>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</si>
  <si>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</si>
  <si>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</si>
  <si>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</si>
  <si>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</si>
  <si>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</si>
  <si>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</si>
  <si>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</si>
  <si>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</si>
  <si>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</si>
  <si>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</si>
  <si>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</si>
  <si>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</si>
  <si>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</si>
  <si>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</si>
  <si>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</si>
  <si>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</si>
  <si>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</si>
  <si>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</si>
  <si>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</si>
  <si>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</si>
  <si>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</si>
  <si>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</si>
  <si>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</si>
  <si>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</si>
  <si>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</si>
  <si>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</si>
  <si>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</si>
  <si>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</si>
  <si>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</si>
  <si>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</si>
  <si>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</si>
  <si>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</si>
  <si>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</si>
  <si>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</si>
  <si>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</si>
  <si>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</si>
  <si>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</si>
  <si>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</si>
  <si>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</si>
  <si>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</si>
  <si>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</si>
  <si>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</si>
  <si>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</si>
  <si>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</si>
  <si>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</si>
  <si>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</si>
  <si>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</si>
  <si>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</si>
  <si>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</si>
  <si>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</si>
  <si>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</si>
  <si>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</si>
  <si>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</si>
  <si>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</si>
  <si>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</si>
  <si>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</si>
  <si>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</si>
  <si>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</si>
  <si>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</si>
  <si>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</si>
  <si>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</si>
  <si>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</si>
  <si>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</si>
  <si>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</si>
  <si>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</si>
  <si>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</si>
  <si>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</si>
  <si>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</si>
  <si>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</si>
  <si>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</si>
  <si>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</si>
  <si>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</si>
  <si>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</si>
  <si>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</si>
  <si>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</si>
  <si>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</si>
  <si>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</si>
  <si>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</si>
  <si>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</si>
  <si>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</si>
  <si>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</si>
  <si>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</si>
  <si>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</si>
  <si>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</si>
  <si>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</si>
  <si>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</si>
  <si>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</si>
  <si>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</si>
  <si>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</si>
  <si>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</si>
  <si>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</si>
  <si>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</si>
  <si>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</si>
  <si>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</si>
  <si>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</si>
  <si>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</si>
  <si>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</si>
  <si>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</si>
  <si>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</si>
  <si>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</si>
  <si>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</si>
  <si>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</si>
  <si>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</si>
  <si>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</si>
  <si>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</si>
  <si>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</si>
  <si>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</si>
  <si>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</si>
  <si>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</si>
  <si>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</si>
  <si>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</si>
  <si>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</si>
  <si>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</si>
  <si>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</si>
  <si>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</si>
  <si>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</si>
  <si>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</si>
  <si>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</si>
  <si>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</si>
  <si>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</si>
  <si>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</si>
  <si>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</si>
  <si>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</si>
  <si>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</si>
  <si>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</si>
  <si>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</si>
  <si>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</si>
  <si>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</si>
  <si>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</si>
  <si>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</si>
  <si>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</si>
  <si>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</si>
  <si>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</si>
  <si>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</si>
  <si>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</si>
  <si>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</si>
  <si>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</si>
  <si>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</si>
  <si>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</si>
  <si>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</si>
  <si>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</si>
  <si>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</si>
  <si>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</si>
  <si>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</si>
  <si>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</si>
  <si>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</si>
  <si>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</si>
  <si>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</si>
  <si>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</si>
  <si>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</si>
  <si>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</si>
  <si>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</si>
  <si>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</si>
  <si>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</si>
  <si>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</si>
  <si>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</si>
  <si>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</si>
  <si>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</si>
  <si>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</si>
  <si>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</si>
  <si>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</si>
  <si>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</si>
  <si>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</si>
  <si>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</si>
  <si>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</si>
  <si>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</si>
  <si>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</si>
  <si>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</si>
  <si>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</si>
  <si>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</si>
  <si>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</si>
  <si>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</si>
  <si>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</si>
  <si>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</si>
  <si>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</si>
  <si>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</si>
  <si>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</si>
  <si>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</si>
  <si>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</si>
  <si>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</si>
  <si>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</si>
  <si>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</si>
  <si>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</si>
  <si>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</si>
  <si>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</si>
  <si>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</si>
  <si>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</si>
  <si>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</si>
  <si>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</si>
  <si>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</si>
  <si>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</si>
  <si>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</si>
  <si>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</si>
  <si>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</si>
  <si>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</si>
  <si>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</si>
  <si>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</si>
  <si>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</si>
  <si>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</si>
  <si>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</si>
  <si>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</si>
  <si>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</si>
  <si>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</si>
  <si>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</si>
  <si>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</si>
  <si>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</si>
  <si>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</si>
  <si>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</si>
  <si>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</si>
  <si>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</si>
  <si>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</si>
  <si>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</si>
  <si>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</si>
  <si>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</si>
  <si>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</si>
  <si>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</si>
  <si>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</si>
  <si>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</si>
  <si>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</si>
  <si>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</si>
  <si>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</si>
  <si>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</si>
  <si>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</si>
  <si>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</si>
  <si>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</si>
  <si>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</si>
  <si>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</si>
  <si>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</si>
  <si>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</si>
  <si>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</si>
  <si>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</si>
  <si>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</si>
  <si>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</si>
  <si>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</si>
  <si>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</si>
  <si>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</si>
  <si>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</si>
  <si>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</si>
  <si>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</si>
  <si>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</si>
  <si>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</si>
  <si>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</si>
  <si>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</si>
  <si>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</si>
  <si>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</si>
  <si>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</si>
  <si>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</si>
  <si>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</si>
  <si>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</si>
  <si>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</si>
  <si>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</si>
  <si>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</si>
  <si>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</si>
  <si>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</si>
  <si>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</si>
  <si>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</si>
  <si>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</si>
  <si>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</si>
  <si>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</si>
  <si>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</si>
  <si>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</si>
  <si>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</si>
  <si>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</si>
  <si>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</si>
  <si>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</si>
  <si>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</si>
  <si>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</si>
  <si>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</si>
  <si>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</si>
  <si>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</si>
  <si>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</si>
  <si>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</si>
  <si>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</si>
  <si>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</si>
  <si>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</si>
  <si>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</si>
  <si>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</si>
  <si>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</si>
  <si>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</si>
  <si>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</si>
  <si>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</si>
  <si>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</si>
  <si>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</si>
  <si>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</si>
  <si>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</si>
  <si>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</si>
  <si>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</si>
  <si>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</si>
  <si>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</si>
  <si>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</si>
  <si>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</si>
  <si>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</si>
  <si>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</si>
  <si>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</si>
  <si>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</si>
  <si>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</si>
  <si>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</si>
  <si>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</si>
  <si>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</si>
  <si>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</si>
  <si>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</si>
  <si>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</si>
  <si>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</si>
  <si>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</si>
  <si>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</si>
  <si>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</si>
  <si>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</si>
  <si>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</si>
  <si>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</si>
  <si>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</si>
  <si>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</si>
  <si>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</si>
  <si>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</si>
  <si>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</si>
  <si>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</si>
  <si>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</si>
  <si>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</si>
  <si>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</si>
  <si>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</si>
  <si>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</si>
  <si>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</si>
  <si>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</si>
  <si>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</si>
  <si>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</si>
  <si>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</si>
  <si>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</si>
  <si>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</si>
  <si>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</si>
  <si>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</si>
  <si>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</si>
  <si>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</si>
  <si>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</si>
  <si>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</si>
  <si>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</si>
  <si>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</si>
  <si>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</si>
  <si>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</si>
  <si>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</si>
  <si>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</si>
  <si>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</si>
  <si>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</si>
  <si>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</si>
  <si>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</si>
  <si>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</si>
  <si>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</si>
  <si>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</si>
  <si>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</si>
  <si>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</si>
  <si>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</si>
  <si>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</si>
  <si>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</si>
  <si>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</si>
  <si>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</si>
  <si>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</si>
  <si>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</si>
  <si>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</si>
  <si>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</si>
  <si>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</si>
  <si>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</si>
  <si>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</si>
  <si>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</si>
  <si>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</si>
  <si>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</si>
  <si>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</si>
  <si>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</si>
  <si>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</si>
  <si>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</si>
  <si>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</si>
  <si>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</si>
  <si>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</si>
  <si>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</si>
  <si>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</si>
  <si>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</si>
  <si>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</si>
  <si>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</si>
  <si>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</si>
  <si>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</si>
  <si>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</si>
  <si>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</si>
  <si>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</si>
  <si>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</si>
  <si>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</si>
  <si>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</si>
  <si>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</si>
  <si>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</si>
  <si>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</si>
  <si>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</si>
  <si>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</si>
  <si>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</si>
  <si>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</si>
  <si>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</si>
  <si>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</si>
  <si>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</si>
  <si>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</si>
  <si>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</si>
  <si>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</si>
  <si>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</si>
  <si>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</si>
  <si>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</si>
  <si>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</si>
  <si>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</si>
  <si>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</si>
  <si>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</si>
  <si>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</si>
  <si>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</si>
  <si>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</si>
  <si>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</si>
  <si>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</si>
  <si>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</si>
  <si>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</si>
  <si>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</si>
  <si>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</si>
  <si>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</si>
  <si>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</si>
  <si>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</si>
  <si>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</si>
  <si>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</si>
  <si>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</si>
  <si>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</si>
  <si>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</si>
  <si>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</si>
  <si>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</si>
  <si>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</si>
  <si>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</si>
  <si>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</si>
  <si>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</si>
  <si>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</si>
  <si>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</si>
  <si>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</si>
  <si>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</si>
  <si>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</si>
  <si>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</si>
  <si>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</si>
  <si>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</si>
  <si>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</si>
  <si>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</si>
  <si>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</si>
  <si>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</si>
  <si>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</si>
  <si>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</si>
  <si>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</si>
  <si>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</si>
  <si>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</si>
  <si>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</si>
  <si>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</si>
  <si>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</si>
  <si>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</si>
  <si>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</si>
  <si>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</si>
  <si>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</si>
  <si>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</si>
  <si>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</si>
  <si>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</si>
  <si>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</si>
  <si>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</si>
  <si>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</si>
  <si>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</si>
  <si>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</si>
  <si>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</si>
  <si>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</si>
  <si>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</si>
  <si>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</si>
  <si>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</si>
  <si>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</si>
  <si>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</si>
  <si>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</si>
  <si>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</si>
  <si>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</si>
  <si>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</si>
  <si>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</si>
  <si>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</si>
  <si>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</si>
  <si>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</si>
  <si>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</si>
  <si>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</si>
  <si>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</si>
  <si>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</si>
  <si>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</si>
  <si>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</si>
  <si>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</si>
  <si>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</si>
  <si>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</si>
  <si>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</si>
  <si>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</si>
  <si>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</si>
  <si>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</si>
  <si>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</si>
  <si>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</si>
  <si>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</si>
  <si>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</si>
  <si>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</si>
  <si>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</si>
  <si>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</si>
  <si>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</si>
  <si>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</si>
  <si>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</si>
  <si>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</si>
  <si>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</si>
  <si>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</si>
  <si>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</si>
  <si>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</si>
  <si>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</si>
  <si>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</si>
  <si>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</si>
  <si>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</si>
  <si>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</si>
  <si>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</si>
  <si>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</si>
  <si>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</si>
  <si>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</si>
  <si>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</si>
  <si>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</si>
  <si>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</si>
  <si>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</si>
  <si>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</si>
  <si>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</si>
  <si>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</si>
  <si>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</si>
  <si>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</si>
  <si>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</si>
  <si>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</si>
  <si>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</si>
  <si>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</si>
  <si>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</si>
  <si>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</si>
  <si>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</si>
  <si>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</si>
  <si>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</si>
  <si>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</si>
  <si>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</si>
  <si>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</si>
  <si>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</si>
  <si>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</si>
  <si>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</si>
  <si>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</si>
  <si>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</si>
  <si>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</si>
  <si>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</si>
  <si>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</si>
  <si>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</si>
  <si>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</si>
  <si>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</si>
  <si>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</si>
  <si>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</si>
  <si>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</si>
  <si>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</si>
  <si>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</si>
  <si>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</si>
  <si>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</si>
  <si>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</si>
  <si>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</si>
  <si>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</si>
  <si>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</si>
  <si>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</si>
  <si>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</si>
  <si>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</si>
  <si>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</si>
  <si>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</si>
  <si>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</si>
  <si>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</si>
  <si>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</si>
  <si>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</si>
  <si>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</si>
  <si>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</si>
  <si>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</si>
  <si>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</si>
  <si>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</si>
  <si>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</si>
  <si>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</si>
  <si>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</si>
  <si>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</si>
  <si>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</si>
  <si>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</si>
  <si>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</si>
  <si>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</si>
  <si>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</si>
  <si>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</si>
  <si>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</si>
  <si>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</si>
  <si>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</si>
  <si>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</si>
  <si>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</si>
  <si>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</si>
  <si>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</si>
  <si>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</si>
  <si>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</si>
  <si>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</si>
  <si>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</si>
  <si>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</si>
  <si>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</si>
  <si>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</si>
  <si>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</si>
  <si>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</si>
  <si>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</si>
  <si>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</si>
  <si>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</si>
  <si>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</si>
  <si>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</si>
  <si>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</si>
  <si>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</si>
  <si>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</si>
  <si>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</si>
  <si>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</si>
  <si>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</si>
  <si>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</si>
  <si>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</si>
  <si>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</si>
  <si>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</si>
  <si>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</si>
  <si>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</si>
  <si>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</si>
  <si>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</si>
  <si>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</si>
  <si>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</si>
  <si>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</si>
  <si>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</si>
  <si>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</si>
  <si>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</si>
  <si>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</si>
  <si>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</si>
  <si>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</si>
  <si>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</si>
  <si>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</si>
  <si>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</si>
  <si>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</si>
  <si>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</si>
  <si>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</si>
  <si>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</si>
  <si>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</si>
  <si>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</si>
  <si>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</si>
  <si>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</si>
  <si>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</si>
  <si>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</si>
  <si>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</si>
  <si>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</si>
  <si>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</si>
  <si>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</si>
  <si>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</si>
  <si>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</si>
  <si>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</si>
  <si>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</si>
  <si>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</si>
  <si>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</si>
  <si>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</si>
  <si>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</si>
  <si>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</si>
  <si>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</si>
  <si>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</si>
  <si>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</si>
  <si>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</si>
  <si>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</si>
  <si>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</si>
  <si>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</si>
  <si>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</si>
  <si>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</si>
  <si>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</si>
  <si>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</si>
  <si>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</si>
  <si>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</si>
  <si>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</si>
  <si>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</si>
  <si>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</si>
  <si>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</si>
  <si>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</si>
  <si>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</si>
  <si>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</si>
  <si>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</si>
  <si>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</si>
  <si>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</si>
  <si>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</si>
  <si>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</si>
  <si>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</si>
  <si>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</si>
  <si>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</si>
  <si>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</si>
  <si>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</si>
  <si>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</si>
  <si>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</si>
  <si>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</si>
  <si>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</si>
  <si>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</si>
  <si>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</si>
  <si>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</si>
  <si>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</si>
  <si>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</si>
  <si>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</si>
  <si>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</si>
  <si>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</si>
  <si>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</si>
  <si>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</si>
  <si>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</si>
  <si>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</si>
  <si>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</si>
  <si>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</si>
  <si>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</si>
  <si>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</si>
  <si>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</si>
  <si>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</si>
  <si>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</si>
  <si>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</si>
  <si>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</si>
  <si>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</si>
  <si>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</si>
  <si>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</si>
  <si>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</si>
  <si>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</si>
  <si>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</si>
  <si>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</si>
  <si>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</si>
  <si>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</si>
  <si>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</si>
  <si>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</si>
  <si>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</si>
  <si>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</si>
  <si>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</si>
  <si>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</si>
  <si>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</si>
  <si>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</si>
  <si>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</si>
  <si>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</si>
  <si>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</si>
  <si>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</si>
  <si>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</si>
  <si>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</si>
  <si>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</si>
  <si>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</si>
  <si>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</si>
  <si>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</si>
  <si>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</si>
  <si>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</si>
  <si>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</si>
  <si>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</si>
  <si>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</si>
  <si>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</si>
  <si>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</si>
  <si>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</si>
  <si>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</si>
  <si>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</si>
  <si>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</si>
  <si>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</si>
  <si>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</si>
  <si>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</si>
  <si>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</si>
  <si>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</si>
  <si>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</si>
  <si>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</si>
  <si>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</si>
  <si>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</si>
  <si>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</si>
  <si>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</si>
  <si>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</si>
  <si>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</si>
  <si>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</si>
  <si>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</si>
  <si>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</si>
  <si>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</si>
  <si>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</si>
  <si>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</si>
  <si>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</si>
  <si>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</si>
  <si>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</si>
  <si>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</si>
  <si>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</si>
  <si>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</si>
  <si>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</si>
  <si>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</si>
  <si>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</si>
  <si>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</si>
  <si>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</si>
  <si>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</si>
  <si>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</si>
  <si>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</si>
  <si>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</si>
  <si>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</si>
  <si>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</si>
  <si>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</si>
  <si>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</si>
  <si>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</si>
  <si>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</si>
  <si>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</si>
  <si>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</si>
  <si>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</si>
  <si>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</si>
  <si>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</si>
  <si>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</si>
  <si>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</si>
  <si>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</si>
  <si>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</si>
  <si>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</si>
  <si>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</si>
  <si>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</si>
  <si>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</si>
  <si>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</si>
  <si>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</si>
  <si>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</si>
  <si>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</si>
  <si>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</si>
  <si>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</si>
  <si>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</si>
  <si>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</si>
  <si>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</si>
  <si>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</si>
  <si>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</si>
  <si>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</si>
  <si>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</si>
  <si>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</si>
  <si>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</si>
  <si>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</si>
  <si>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</si>
  <si>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</si>
  <si>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</si>
  <si>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</si>
  <si>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</si>
  <si>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</si>
  <si>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</si>
  <si>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</si>
  <si>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</si>
  <si>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</si>
  <si>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</si>
  <si>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</si>
  <si>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</si>
  <si>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</si>
  <si>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</si>
  <si>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</si>
  <si>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</si>
  <si>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</si>
  <si>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</si>
  <si>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</si>
  <si>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</si>
  <si>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</si>
  <si>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</si>
  <si>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</si>
  <si>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</si>
  <si>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</si>
  <si>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</si>
  <si>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</si>
  <si>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</si>
  <si>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</si>
  <si>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</si>
  <si>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</si>
  <si>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</si>
  <si>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</si>
  <si>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</si>
  <si>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</si>
  <si>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</si>
  <si>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</si>
  <si>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</si>
  <si>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</si>
  <si>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</si>
  <si>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</si>
  <si>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</si>
  <si>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</si>
  <si>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</si>
  <si>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</si>
  <si>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</si>
  <si>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</si>
  <si>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</si>
  <si>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</si>
  <si>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</si>
  <si>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</si>
  <si>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</si>
  <si>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</si>
  <si>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</si>
  <si>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</si>
  <si>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</si>
  <si>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</si>
  <si>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</si>
  <si>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</si>
  <si>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</si>
  <si>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</si>
  <si>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</si>
  <si>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</si>
  <si>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</si>
  <si>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</si>
  <si>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</si>
  <si>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</si>
  <si>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</si>
  <si>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</si>
  <si>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</si>
  <si>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</si>
  <si>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</si>
  <si>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</si>
  <si>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</si>
  <si>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</si>
  <si>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</si>
  <si>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</si>
  <si>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</si>
  <si>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</si>
  <si>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</si>
  <si>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</si>
  <si>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</si>
  <si>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</si>
  <si>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</si>
  <si>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</si>
  <si>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</si>
  <si>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</si>
  <si>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</si>
  <si>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</si>
  <si>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</si>
  <si>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</si>
  <si>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</si>
  <si>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</si>
  <si>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</si>
  <si>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</si>
  <si>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</si>
  <si>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</si>
  <si>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</si>
  <si>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</si>
  <si>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</si>
  <si>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</si>
  <si>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</si>
  <si>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</si>
  <si>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</si>
  <si>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</si>
  <si>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</si>
  <si>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</si>
  <si>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</si>
  <si>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</si>
  <si>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</si>
  <si>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</si>
  <si>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</si>
  <si>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</si>
  <si>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</si>
  <si>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</si>
  <si>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</si>
  <si>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</si>
  <si>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</si>
  <si>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</si>
  <si>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</si>
  <si>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</si>
  <si>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</si>
  <si>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</si>
  <si>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</si>
  <si>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</si>
  <si>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</si>
  <si>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</si>
  <si>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</si>
  <si>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</si>
  <si>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</si>
  <si>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</si>
  <si>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</si>
  <si>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</si>
  <si>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</si>
  <si>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</si>
  <si>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</si>
  <si>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</si>
  <si>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</si>
  <si>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</si>
  <si>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</si>
  <si>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</si>
  <si>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</si>
  <si>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</si>
  <si>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</si>
  <si>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</si>
  <si>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</si>
  <si>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</si>
  <si>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</si>
  <si>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</si>
  <si>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</si>
  <si>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</si>
  <si>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</si>
  <si>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</si>
  <si>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</si>
  <si>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</si>
  <si>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</si>
  <si>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</si>
  <si>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</si>
  <si>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</si>
  <si>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</si>
  <si>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</si>
  <si>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</si>
  <si>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</si>
  <si>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</si>
  <si>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</si>
  <si>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</si>
  <si>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</si>
  <si>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</si>
  <si>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</si>
  <si>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</si>
  <si>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</si>
  <si>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</si>
  <si>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</si>
  <si>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</si>
  <si>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</si>
  <si>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</si>
  <si>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</si>
  <si>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</si>
  <si>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</si>
  <si>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</si>
  <si>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</si>
  <si>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</si>
  <si>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</si>
  <si>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</si>
  <si>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</si>
  <si>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</si>
  <si>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</si>
  <si>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</si>
  <si>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</si>
  <si>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</si>
  <si>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</si>
  <si>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</si>
  <si>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</si>
  <si>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</si>
  <si>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</si>
  <si>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</si>
  <si>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</si>
  <si>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</si>
  <si>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</si>
  <si>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</si>
  <si>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</si>
  <si>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</si>
  <si>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</si>
  <si>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</si>
  <si>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</si>
  <si>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</si>
  <si>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</si>
  <si>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</si>
  <si>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</si>
  <si>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</si>
  <si>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</si>
  <si>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</si>
  <si>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</si>
  <si>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</si>
  <si>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</si>
  <si>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</si>
  <si>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</si>
  <si>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</si>
  <si>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</si>
  <si>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</si>
  <si>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</si>
  <si>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</si>
  <si>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</si>
  <si>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</si>
  <si>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</si>
  <si>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</si>
  <si>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</si>
  <si>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</si>
  <si>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</si>
  <si>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</si>
  <si>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</si>
  <si>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</si>
  <si>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</si>
  <si>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</si>
  <si>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</si>
  <si>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</si>
  <si>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</si>
  <si>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</si>
  <si>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</si>
  <si>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</si>
  <si>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</si>
  <si>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</si>
  <si>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</si>
  <si>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</si>
  <si>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</si>
  <si>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</si>
  <si>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</si>
  <si>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</si>
  <si>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</si>
  <si>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</si>
  <si>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</si>
  <si>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</si>
  <si>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</si>
  <si>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</si>
  <si>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</si>
  <si>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</si>
  <si>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</si>
  <si>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</si>
  <si>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</si>
  <si>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</si>
  <si>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</si>
  <si>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</si>
  <si>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</si>
  <si>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</si>
  <si>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</si>
  <si>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</si>
  <si>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</si>
  <si>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</si>
  <si>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</si>
  <si>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</si>
  <si>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</si>
  <si>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</si>
  <si>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</si>
  <si>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</si>
  <si>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</si>
  <si>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</si>
  <si>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</si>
  <si>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</si>
  <si>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</si>
  <si>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</si>
  <si>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</si>
  <si>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</si>
  <si>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</si>
  <si>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</si>
  <si>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</si>
  <si>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</si>
  <si>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</si>
  <si>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</si>
  <si>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</si>
  <si>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</si>
  <si>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</si>
  <si>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</si>
  <si>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</si>
  <si>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</si>
  <si>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</si>
  <si>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</si>
  <si>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</si>
  <si>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</si>
  <si>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</si>
  <si>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</si>
  <si>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</si>
  <si>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</si>
  <si>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</si>
  <si>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</si>
  <si>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</si>
  <si>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</si>
  <si>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</si>
  <si>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</si>
  <si>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</si>
  <si>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</si>
  <si>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</si>
  <si>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</si>
  <si>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</si>
  <si>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</si>
  <si>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</si>
  <si>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</si>
  <si>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</si>
  <si>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</si>
  <si>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</si>
  <si>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</si>
  <si>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</si>
  <si>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</si>
  <si>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</si>
  <si>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</si>
  <si>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</si>
  <si>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</si>
  <si>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</si>
  <si>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</si>
  <si>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</si>
  <si>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</si>
  <si>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</si>
  <si>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</si>
  <si>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</si>
  <si>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</si>
  <si>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</si>
  <si>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</si>
  <si>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</si>
  <si>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</si>
  <si>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</si>
  <si>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</si>
  <si>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</si>
  <si>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</si>
  <si>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</si>
  <si>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</si>
  <si>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</si>
  <si>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</si>
  <si>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</si>
  <si>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</si>
  <si>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</si>
  <si>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</si>
  <si>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</si>
  <si>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</si>
  <si>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</si>
  <si>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</si>
  <si>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</si>
  <si>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</si>
  <si>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</si>
  <si>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</si>
  <si>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</si>
  <si>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</si>
  <si>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</si>
  <si>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</si>
  <si>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</si>
  <si>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</si>
  <si>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</si>
  <si>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</si>
  <si>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</si>
  <si>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</si>
  <si>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</si>
  <si>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</si>
  <si>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</si>
  <si>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</si>
  <si>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</si>
  <si>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</si>
  <si>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</si>
  <si>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</si>
  <si>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</si>
  <si>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</si>
  <si>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</si>
  <si>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</si>
  <si>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</si>
  <si>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</si>
  <si>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</si>
  <si>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</si>
  <si>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</si>
  <si>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</si>
  <si>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</si>
  <si>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</si>
  <si>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</si>
  <si>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</si>
  <si>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</si>
  <si>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</si>
  <si>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</si>
  <si>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</si>
  <si>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</si>
  <si>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</si>
  <si>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</si>
  <si>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</si>
  <si>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</si>
  <si>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</si>
  <si>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</si>
  <si>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</si>
  <si>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</si>
  <si>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</si>
  <si>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</si>
  <si>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</si>
  <si>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</si>
  <si>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</si>
  <si>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</si>
  <si>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</si>
  <si>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</si>
  <si>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</si>
  <si>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</si>
  <si>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</si>
  <si>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</si>
  <si>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</si>
  <si>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</si>
  <si>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</si>
  <si>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</si>
  <si>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</si>
  <si>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</si>
  <si>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</si>
  <si>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</si>
  <si>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</si>
  <si>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</si>
  <si>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</si>
  <si>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</si>
  <si>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</si>
  <si>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</si>
  <si>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</si>
  <si>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</si>
  <si>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</si>
  <si>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</si>
  <si>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</si>
  <si>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</si>
  <si>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</si>
  <si>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</si>
  <si>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</si>
  <si>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</si>
  <si>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</si>
  <si>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</si>
  <si>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</si>
  <si>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</si>
  <si>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</si>
  <si>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</si>
  <si>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</si>
  <si>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</si>
  <si>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</si>
  <si>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</si>
  <si>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</si>
  <si>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</si>
  <si>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</si>
  <si>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</si>
  <si>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</si>
  <si>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</si>
  <si>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</si>
  <si>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</si>
  <si>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</si>
  <si>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</si>
  <si>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</si>
  <si>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</si>
  <si>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</si>
  <si>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</si>
  <si>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</si>
  <si>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</si>
  <si>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</si>
  <si>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</si>
  <si>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</si>
  <si>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</si>
  <si>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</si>
  <si>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</si>
  <si>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</si>
  <si>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</si>
  <si>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</si>
  <si>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</si>
  <si>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</si>
  <si>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</si>
  <si>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</si>
  <si>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</si>
  <si>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</si>
  <si>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</si>
  <si>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</si>
  <si>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</si>
  <si>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</si>
  <si>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</si>
  <si>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</si>
  <si>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</si>
  <si>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</si>
  <si>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</si>
  <si>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</si>
  <si>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</si>
  <si>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</si>
  <si>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</si>
  <si>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</si>
  <si>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</si>
  <si>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</si>
  <si>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</si>
  <si>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</si>
  <si>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</si>
  <si>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</si>
  <si>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</si>
  <si>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</si>
  <si>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</si>
  <si>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</si>
  <si>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</si>
  <si>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</si>
  <si>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</si>
  <si>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</si>
  <si>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</si>
  <si>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</si>
  <si>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</si>
  <si>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</si>
  <si>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</si>
  <si>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</si>
  <si>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</si>
  <si>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</si>
  <si>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</si>
  <si>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</si>
  <si>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</si>
  <si>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</si>
  <si>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</si>
  <si>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</si>
  <si>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</si>
  <si>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</si>
  <si>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</si>
  <si>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</si>
  <si>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</si>
  <si>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</si>
  <si>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</si>
  <si>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</si>
  <si>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</si>
  <si>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</si>
  <si>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</si>
  <si>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</si>
  <si>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</si>
  <si>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</si>
  <si>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</si>
  <si>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</si>
  <si>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</si>
  <si>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</si>
  <si>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</si>
  <si>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</si>
  <si>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</si>
  <si>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</si>
  <si>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</si>
  <si>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</si>
  <si>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</si>
  <si>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</si>
  <si>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</si>
  <si>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</si>
  <si>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</si>
  <si>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</si>
  <si>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</si>
  <si>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</si>
  <si>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</si>
  <si>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</si>
  <si>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</si>
  <si>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</si>
  <si>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</si>
  <si>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</si>
  <si>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</si>
  <si>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</si>
  <si>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</si>
  <si>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</si>
  <si>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</si>
  <si>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</si>
  <si>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</si>
  <si>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</si>
  <si>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</si>
  <si>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</si>
  <si>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</si>
  <si>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</si>
  <si>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</si>
  <si>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</si>
  <si>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</si>
  <si>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</si>
  <si>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</si>
  <si>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</si>
  <si>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</si>
  <si>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</si>
  <si>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</si>
  <si>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</si>
  <si>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</si>
  <si>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</si>
  <si>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</si>
  <si>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</si>
  <si>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</si>
  <si>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</si>
  <si>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</si>
  <si>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</si>
  <si>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</si>
  <si>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</si>
  <si>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</si>
  <si>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</si>
  <si>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</si>
  <si>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</si>
  <si>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</si>
  <si>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</si>
  <si>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</si>
  <si>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</si>
  <si>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</si>
  <si>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</si>
  <si>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</si>
  <si>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</si>
  <si>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</si>
  <si>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</si>
  <si>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</si>
  <si>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</si>
  <si>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</si>
  <si>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</si>
  <si>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</si>
  <si>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</si>
  <si>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</si>
  <si>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</si>
  <si>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</si>
  <si>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</si>
  <si>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</si>
  <si>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</si>
  <si>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</si>
  <si>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</si>
  <si>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</si>
  <si>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</si>
  <si>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</si>
  <si>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</si>
  <si>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</si>
  <si>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</si>
  <si>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</si>
  <si>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</si>
  <si>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</si>
  <si>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</si>
  <si>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</si>
  <si>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</si>
  <si>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</si>
  <si>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</si>
  <si>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</si>
  <si>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</si>
  <si>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</si>
  <si>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</si>
  <si>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</si>
  <si>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</si>
  <si>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</si>
  <si>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</si>
  <si>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</si>
  <si>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</si>
  <si>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</si>
  <si>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</si>
  <si>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</si>
  <si>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</si>
  <si>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</si>
  <si>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</si>
  <si>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</si>
  <si>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</si>
  <si>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</si>
  <si>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</si>
  <si>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</si>
  <si>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</si>
  <si>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</si>
  <si>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</si>
  <si>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</si>
  <si>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</si>
  <si>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</si>
  <si>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</si>
  <si>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</si>
  <si>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</si>
  <si>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</si>
  <si>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</si>
  <si>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</si>
  <si>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</si>
  <si>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</si>
  <si>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</si>
  <si>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</si>
  <si>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</si>
  <si>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</si>
  <si>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</si>
  <si>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</si>
  <si>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</si>
  <si>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</si>
  <si>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</si>
  <si>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</si>
  <si>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</si>
  <si>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</si>
  <si>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</si>
  <si>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</si>
  <si>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</si>
  <si>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</si>
  <si>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</si>
  <si>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</si>
  <si>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</si>
  <si>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</si>
  <si>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</si>
  <si>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</si>
  <si>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</si>
  <si>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</si>
  <si>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</si>
  <si>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</si>
  <si>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</si>
  <si>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</si>
  <si>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</si>
  <si>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</si>
  <si>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</si>
  <si>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</si>
  <si>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</si>
  <si>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</si>
  <si>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</si>
  <si>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</si>
  <si>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</si>
  <si>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</si>
  <si>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</si>
  <si>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</si>
  <si>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</si>
  <si>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</si>
  <si>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</si>
  <si>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</si>
  <si>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</si>
  <si>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</si>
  <si>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</si>
  <si>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</si>
  <si>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</si>
  <si>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</si>
  <si>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</si>
  <si>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</si>
  <si>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</si>
  <si>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</si>
  <si>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</si>
  <si>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</si>
  <si>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</si>
  <si>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</si>
  <si>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</si>
  <si>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</si>
  <si>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</si>
  <si>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</si>
  <si>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</si>
  <si>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</si>
  <si>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</si>
  <si>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</si>
  <si>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</si>
  <si>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</si>
  <si>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</si>
  <si>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</si>
  <si>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</si>
  <si>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</si>
  <si>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</si>
  <si>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</si>
  <si>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</si>
  <si>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</si>
  <si>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</si>
  <si>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</si>
  <si>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</si>
  <si>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</si>
  <si>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</si>
  <si>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</si>
  <si>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</si>
  <si>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</si>
  <si>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</si>
  <si>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</si>
  <si>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</si>
  <si>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</si>
  <si>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</si>
  <si>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</si>
  <si>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</si>
  <si>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</si>
  <si>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</si>
  <si>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</si>
  <si>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</si>
  <si>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</si>
  <si>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</si>
  <si>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</si>
  <si>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</si>
  <si>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</si>
  <si>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</si>
  <si>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</si>
  <si>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</si>
  <si>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</si>
  <si>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</si>
  <si>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</si>
  <si>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</si>
  <si>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</si>
  <si>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</si>
  <si>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</si>
  <si>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</si>
  <si>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</si>
  <si>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</si>
  <si>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</si>
  <si>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</si>
  <si>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</si>
  <si>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</si>
  <si>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</si>
  <si>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</si>
  <si>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</si>
  <si>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</si>
  <si>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</si>
  <si>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</si>
  <si>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</si>
  <si>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</si>
  <si>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</si>
  <si>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</si>
  <si>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</si>
  <si>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</si>
  <si>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</si>
  <si>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</si>
  <si>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</si>
  <si>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</si>
  <si>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</si>
  <si>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</si>
  <si>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</si>
  <si>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</si>
  <si>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</si>
  <si>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</si>
  <si>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</si>
  <si>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</si>
  <si>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</si>
  <si>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</si>
  <si>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</si>
  <si>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</si>
  <si>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</si>
  <si>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</si>
  <si>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</si>
  <si>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</si>
  <si>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</si>
  <si>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</si>
  <si>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</si>
  <si>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</si>
  <si>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</si>
  <si>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</si>
  <si>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</si>
  <si>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</si>
  <si>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</si>
  <si>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</si>
  <si>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</si>
  <si>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</si>
  <si>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</si>
  <si>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</si>
  <si>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</si>
  <si>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</si>
  <si>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</si>
  <si>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</si>
  <si>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</si>
  <si>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</si>
  <si>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</si>
  <si>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</si>
  <si>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</si>
  <si>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</si>
  <si>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</si>
  <si>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</si>
  <si>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</si>
  <si>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</si>
  <si>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</si>
  <si>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</si>
  <si>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</si>
  <si>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</si>
  <si>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</si>
  <si>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</si>
  <si>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</si>
  <si>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</si>
  <si>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</si>
  <si>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</si>
  <si>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</si>
  <si>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</si>
  <si>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</si>
  <si>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</si>
  <si>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</si>
  <si>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</si>
  <si>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</si>
  <si>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</si>
  <si>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</si>
  <si>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</si>
  <si>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</si>
  <si>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</si>
  <si>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</si>
  <si>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</si>
  <si>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</si>
  <si>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</si>
  <si>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</si>
  <si>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</si>
  <si>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</si>
  <si>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</si>
  <si>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</si>
  <si>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</si>
  <si>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</si>
  <si>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</si>
  <si>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</si>
  <si>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</si>
  <si>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</si>
  <si>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</si>
  <si>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</si>
  <si>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</si>
  <si>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</si>
  <si>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</si>
  <si>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</si>
  <si>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</si>
  <si>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</si>
  <si>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</si>
  <si>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</si>
  <si>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</si>
  <si>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</si>
  <si>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</si>
  <si>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</si>
  <si>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</si>
  <si>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</si>
  <si>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</si>
  <si>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</si>
  <si>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</si>
  <si>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</si>
  <si>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</si>
  <si>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</si>
  <si>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</si>
  <si>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</si>
  <si>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</si>
  <si>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</si>
  <si>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</si>
  <si>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</si>
  <si>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</si>
  <si>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</si>
  <si>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</si>
  <si>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</si>
  <si>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</si>
  <si>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</si>
  <si>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</si>
  <si>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</si>
  <si>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</si>
  <si>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</si>
  <si>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</si>
  <si>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</si>
  <si>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</si>
  <si>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</si>
  <si>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</si>
  <si>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</si>
  <si>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</si>
  <si>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</si>
  <si>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</si>
  <si>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</si>
  <si>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</si>
  <si>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</si>
  <si>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</si>
  <si>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</si>
  <si>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</si>
  <si>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</si>
  <si>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</si>
  <si>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</si>
  <si>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</si>
  <si>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</si>
  <si>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</si>
  <si>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</si>
  <si>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</si>
  <si>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</si>
  <si>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</si>
  <si>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</si>
  <si>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</si>
  <si>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</si>
  <si>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</si>
  <si>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</si>
  <si>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</si>
  <si>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</si>
  <si>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</si>
  <si>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</si>
  <si>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</si>
  <si>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</si>
  <si>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</si>
  <si>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</si>
  <si>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</si>
  <si>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</si>
  <si>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</si>
  <si>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</si>
  <si>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</si>
  <si>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</si>
  <si>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</si>
  <si>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</si>
  <si>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</si>
  <si>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</si>
  <si>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</si>
  <si>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</si>
  <si>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</si>
  <si>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</si>
  <si>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</si>
  <si>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</si>
  <si>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</si>
  <si>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</si>
  <si>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</si>
  <si>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</si>
  <si>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</si>
  <si>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</si>
  <si>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</si>
  <si>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</si>
  <si>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</si>
  <si>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</si>
  <si>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</si>
  <si>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</si>
  <si>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</si>
  <si>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</si>
  <si>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</si>
  <si>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</si>
  <si>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</si>
  <si>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</si>
  <si>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</si>
  <si>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</si>
  <si>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</si>
  <si>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</si>
  <si>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</si>
  <si>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</si>
  <si>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</si>
  <si>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</si>
  <si>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</si>
  <si>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</si>
  <si>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</si>
  <si>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</si>
  <si>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</si>
  <si>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</si>
  <si>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</si>
  <si>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</si>
  <si>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</si>
  <si>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</si>
  <si>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</si>
  <si>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</si>
  <si>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</si>
  <si>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</si>
  <si>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</si>
  <si>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</si>
  <si>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</si>
  <si>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</si>
  <si>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</si>
  <si>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</si>
  <si>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</si>
  <si>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</si>
  <si>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</si>
  <si>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</si>
  <si>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</si>
  <si>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</si>
  <si>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</si>
  <si>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</si>
  <si>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</si>
  <si>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</si>
  <si>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</si>
  <si>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</si>
  <si>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</si>
  <si>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</si>
  <si>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</si>
  <si>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</si>
  <si>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</si>
  <si>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</si>
  <si>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</si>
  <si>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</si>
  <si>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</si>
  <si>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</si>
  <si>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</si>
  <si>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</si>
  <si>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</si>
  <si>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</si>
  <si>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</si>
  <si>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</si>
  <si>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</si>
  <si>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</si>
  <si>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</si>
  <si>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</si>
  <si>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</si>
  <si>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</si>
  <si>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</si>
  <si>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</si>
  <si>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</si>
  <si>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</si>
  <si>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</si>
  <si>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</si>
  <si>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</si>
  <si>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</si>
  <si>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</si>
  <si>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</si>
  <si>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</si>
  <si>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</si>
  <si>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</si>
  <si>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</si>
  <si>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</si>
  <si>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</si>
  <si>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</si>
  <si>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</si>
  <si>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</si>
  <si>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</si>
  <si>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</si>
  <si>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</si>
  <si>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</si>
  <si>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</si>
  <si>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</si>
  <si>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</si>
  <si>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</si>
  <si>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</si>
  <si>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</si>
  <si>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</si>
  <si>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</si>
  <si>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</si>
  <si>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</si>
  <si>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</si>
  <si>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</si>
  <si>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</si>
  <si>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</si>
  <si>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</si>
  <si>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</si>
  <si>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</si>
  <si>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</si>
  <si>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</si>
  <si>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</si>
  <si>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</si>
  <si>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</si>
  <si>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</si>
  <si>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</si>
  <si>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</si>
  <si>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</si>
  <si>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</si>
  <si>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</si>
  <si>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</si>
  <si>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</si>
  <si>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</si>
  <si>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</si>
  <si>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</si>
  <si>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</si>
  <si>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</si>
  <si>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</si>
  <si>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</si>
  <si>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</si>
  <si>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</si>
  <si>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</si>
  <si>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</si>
  <si>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</si>
  <si>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</si>
  <si>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</si>
  <si>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</si>
  <si>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</si>
  <si>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</si>
  <si>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</si>
  <si>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</si>
  <si>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</si>
  <si>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</si>
  <si>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</si>
  <si>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</si>
  <si>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</si>
  <si>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</si>
  <si>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</si>
  <si>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</si>
  <si>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</si>
  <si>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</si>
  <si>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</si>
  <si>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</si>
  <si>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</si>
  <si>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</si>
  <si>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</si>
  <si>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</si>
  <si>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</si>
  <si>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</si>
  <si>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</si>
  <si>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</si>
  <si>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</si>
  <si>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</si>
  <si>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</si>
  <si>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</si>
  <si>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</si>
  <si>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</si>
  <si>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</si>
  <si>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</si>
  <si>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</si>
  <si>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</si>
  <si>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</si>
  <si>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</si>
  <si>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</si>
  <si>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</si>
  <si>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</si>
  <si>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</si>
  <si>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</si>
  <si>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</si>
  <si>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</si>
  <si>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</si>
  <si>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</si>
  <si>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</si>
  <si>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</si>
  <si>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</si>
  <si>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</si>
  <si>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</si>
  <si>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</si>
  <si>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</si>
  <si>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</si>
  <si>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</si>
  <si>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</si>
  <si>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</si>
  <si>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</si>
  <si>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</si>
  <si>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</si>
  <si>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</si>
  <si>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</si>
  <si>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</si>
  <si>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</si>
  <si>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</si>
  <si>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</si>
  <si>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</si>
  <si>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</si>
  <si>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</si>
  <si>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</si>
  <si>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</si>
  <si>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</si>
  <si>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</si>
  <si>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</si>
  <si>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</si>
  <si>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</si>
  <si>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</si>
  <si>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</si>
  <si>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</si>
  <si>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</si>
  <si>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</si>
  <si>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</si>
  <si>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</si>
  <si>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</si>
  <si>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</si>
  <si>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</si>
  <si>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</si>
  <si>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</si>
  <si>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</si>
  <si>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</si>
  <si>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</si>
  <si>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</si>
  <si>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</si>
  <si>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</si>
  <si>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</si>
  <si>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</si>
  <si>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</si>
  <si>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</si>
  <si>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</si>
  <si>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</si>
  <si>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</si>
  <si>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</si>
  <si>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</si>
  <si>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</si>
  <si>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</si>
  <si>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</si>
  <si>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</si>
  <si>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</si>
  <si>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</si>
  <si>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</si>
  <si>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</si>
  <si>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</si>
  <si>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</si>
  <si>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</si>
  <si>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</si>
  <si>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</si>
  <si>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</si>
  <si>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</si>
  <si>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</si>
  <si>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</si>
  <si>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</si>
  <si>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</si>
  <si>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</si>
  <si>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</si>
  <si>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</si>
  <si>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</si>
  <si>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</si>
  <si>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</si>
  <si>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</si>
  <si>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</si>
  <si>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</si>
  <si>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</si>
  <si>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</si>
  <si>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</si>
  <si>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</si>
  <si>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</si>
  <si>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</si>
  <si>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</si>
  <si>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</si>
  <si>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</si>
  <si>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</si>
  <si>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</si>
  <si>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</si>
  <si>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</si>
  <si>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</si>
  <si>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</si>
  <si>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</si>
  <si>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</si>
  <si>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</si>
  <si>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</si>
  <si>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</si>
  <si>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</si>
  <si>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</si>
  <si>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</si>
  <si>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</si>
  <si>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</si>
  <si>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</si>
  <si>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</si>
  <si>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</si>
  <si>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</si>
  <si>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</si>
  <si>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</si>
  <si>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</si>
  <si>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</si>
  <si>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</si>
  <si>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</si>
  <si>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</si>
  <si>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</si>
  <si>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</si>
  <si>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</si>
  <si>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</si>
  <si>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</si>
  <si>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</si>
  <si>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</si>
  <si>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</si>
  <si>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</si>
  <si>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</si>
  <si>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</si>
  <si>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</si>
  <si>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</si>
  <si>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</si>
  <si>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</si>
  <si>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</si>
  <si>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</si>
  <si>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</si>
  <si>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</si>
  <si>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</si>
  <si>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</si>
  <si>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</si>
  <si>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</si>
  <si>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</si>
  <si>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</si>
  <si>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</si>
  <si>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</si>
  <si>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</si>
  <si>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</si>
  <si>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</si>
  <si>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</si>
  <si>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</si>
  <si>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</si>
  <si>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</si>
  <si>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</si>
  <si>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</si>
  <si>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</si>
  <si>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</si>
  <si>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</si>
  <si>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</si>
  <si>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</si>
  <si>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</si>
  <si>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</si>
  <si>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</si>
  <si>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</si>
  <si>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</si>
  <si>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</si>
  <si>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</si>
  <si>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</si>
  <si>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</si>
  <si>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</si>
  <si>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</si>
  <si>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</si>
  <si>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</si>
  <si>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</si>
  <si>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</si>
  <si>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</si>
  <si>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</si>
  <si>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</si>
  <si>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</si>
  <si>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</si>
  <si>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</si>
  <si>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</si>
  <si>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</si>
  <si>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</si>
  <si>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</si>
  <si>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</si>
  <si>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</si>
  <si>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</si>
  <si>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</si>
  <si>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</si>
  <si>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</si>
  <si>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</si>
  <si>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</si>
  <si>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</si>
  <si>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</si>
  <si>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</si>
  <si>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</si>
  <si>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</si>
  <si>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</si>
  <si>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</si>
  <si>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</si>
  <si>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</si>
  <si>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</si>
  <si>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</si>
  <si>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</si>
  <si>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</si>
  <si>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</si>
  <si>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</si>
  <si>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</si>
  <si>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</si>
  <si>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</si>
  <si>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</si>
  <si>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</si>
  <si>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</si>
  <si>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</si>
  <si>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</si>
  <si>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</si>
  <si>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</si>
  <si>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</si>
  <si>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</si>
  <si>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</si>
  <si>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</si>
  <si>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</si>
  <si>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</si>
  <si>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</si>
  <si>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</si>
  <si>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</si>
  <si>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</si>
  <si>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</si>
  <si>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</si>
  <si>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</si>
  <si>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</si>
  <si>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</si>
  <si>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</si>
  <si>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</si>
  <si>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</si>
  <si>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</si>
  <si>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</si>
  <si>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</si>
  <si>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</si>
  <si>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</si>
  <si>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</si>
  <si>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</si>
  <si>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</si>
  <si>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</si>
  <si>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</si>
  <si>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</si>
  <si>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</si>
  <si>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</si>
  <si>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</si>
  <si>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</si>
  <si>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</si>
  <si>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</si>
  <si>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</si>
  <si>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</si>
  <si>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</si>
  <si>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</si>
  <si>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</si>
  <si>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</si>
  <si>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</si>
  <si>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</si>
  <si>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</si>
  <si>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</si>
  <si>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</si>
  <si>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</si>
  <si>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</si>
  <si>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</si>
  <si>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</si>
  <si>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</si>
  <si>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</si>
  <si>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</si>
  <si>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</si>
  <si>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</si>
  <si>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</si>
  <si>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</si>
  <si>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</si>
  <si>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</si>
  <si>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</si>
  <si>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</si>
  <si>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</si>
  <si>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</si>
  <si>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</si>
  <si>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</si>
  <si>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</si>
  <si>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</si>
  <si>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</si>
  <si>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</si>
  <si>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</si>
  <si>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</si>
  <si>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</si>
  <si>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</si>
  <si>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</si>
  <si>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</si>
  <si>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</si>
  <si>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</si>
  <si>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</si>
  <si>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</si>
  <si>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</si>
  <si>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</si>
  <si>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</si>
  <si>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</si>
  <si>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</si>
  <si>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</si>
  <si>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</si>
  <si>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</si>
  <si>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</si>
  <si>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</si>
  <si>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</si>
  <si>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</si>
  <si>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</si>
  <si>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</si>
  <si>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</si>
  <si>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</si>
  <si>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</si>
  <si>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</si>
  <si>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</si>
  <si>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</si>
  <si>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</si>
  <si>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</si>
  <si>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</si>
  <si>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</si>
  <si>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</si>
  <si>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</si>
  <si>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</si>
  <si>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</si>
  <si>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</si>
  <si>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</si>
  <si>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</si>
  <si>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</si>
  <si>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</si>
  <si>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</si>
  <si>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</si>
  <si>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</si>
  <si>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</si>
  <si>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</si>
  <si>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</si>
  <si>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</si>
  <si>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</si>
  <si>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</si>
  <si>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</si>
  <si>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</si>
  <si>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</si>
  <si>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</si>
  <si>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</si>
  <si>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</si>
  <si>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</si>
  <si>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</si>
  <si>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</si>
  <si>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</si>
  <si>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</si>
  <si>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</si>
  <si>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</si>
  <si>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</si>
  <si>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</si>
  <si>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</si>
  <si>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</si>
  <si>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</si>
  <si>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</si>
  <si>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</si>
  <si>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</si>
  <si>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</si>
  <si>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</si>
  <si>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</si>
  <si>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</si>
  <si>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</si>
  <si>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</si>
  <si>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</si>
  <si>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</si>
  <si>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</si>
  <si>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</si>
  <si>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</si>
  <si>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</si>
  <si>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</si>
  <si>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</si>
  <si>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</si>
  <si>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</si>
  <si>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</si>
  <si>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</si>
  <si>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</si>
  <si>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</si>
  <si>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</si>
  <si>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</si>
  <si>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</si>
  <si>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</si>
  <si>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</si>
  <si>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</si>
  <si>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</si>
  <si>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</si>
  <si>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</si>
  <si>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</si>
  <si>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</si>
  <si>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</si>
  <si>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</si>
  <si>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</si>
  <si>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</si>
  <si>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</si>
  <si>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</si>
  <si>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</si>
  <si>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</si>
  <si>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</si>
  <si>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</si>
  <si>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</si>
  <si>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</si>
  <si>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</si>
  <si>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</si>
  <si>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</si>
  <si>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</si>
  <si>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</si>
  <si>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</si>
  <si>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</si>
  <si>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</si>
  <si>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</si>
  <si>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</si>
  <si>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</si>
  <si>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</si>
  <si>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</si>
  <si>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</si>
  <si>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</si>
  <si>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</si>
  <si>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</si>
  <si>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</si>
  <si>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</si>
  <si>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</si>
  <si>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</si>
  <si>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</si>
  <si>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</si>
  <si>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</si>
  <si>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</si>
  <si>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</si>
  <si>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</si>
  <si>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</si>
  <si>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</si>
  <si>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</si>
  <si>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</si>
  <si>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</si>
  <si>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</si>
  <si>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</si>
  <si>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</si>
  <si>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</si>
  <si>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</si>
  <si>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</si>
  <si>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</si>
  <si>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</si>
  <si>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</si>
  <si>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</si>
  <si>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</si>
  <si>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</si>
  <si>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</si>
  <si>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</si>
  <si>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</si>
  <si>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</si>
  <si>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</si>
  <si>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</si>
  <si>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</si>
  <si>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</si>
  <si>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</si>
  <si>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</si>
  <si>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</si>
  <si>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</si>
  <si>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</si>
  <si>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</si>
  <si>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</si>
  <si>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</si>
  <si>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</si>
  <si>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</si>
  <si>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</si>
  <si>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</si>
  <si>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</si>
  <si>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</si>
  <si>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</si>
  <si>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</si>
  <si>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</si>
  <si>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</si>
  <si>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</si>
  <si>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</si>
  <si>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</si>
  <si>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</si>
  <si>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</si>
  <si>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</si>
  <si>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</si>
  <si>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</si>
  <si>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</si>
  <si>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</si>
  <si>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</si>
  <si>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</si>
  <si>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</si>
  <si>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</si>
  <si>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</si>
  <si>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</si>
  <si>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</si>
  <si>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</si>
  <si>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</si>
  <si>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</si>
  <si>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</si>
  <si>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</si>
  <si>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</si>
  <si>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</si>
  <si>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</si>
  <si>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</si>
  <si>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</si>
  <si>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</si>
  <si>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</si>
  <si>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</si>
  <si>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</si>
  <si>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</si>
  <si>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</si>
  <si>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</si>
  <si>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</si>
  <si>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</si>
  <si>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</si>
  <si>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</si>
  <si>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</si>
  <si>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</si>
  <si>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</si>
  <si>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</si>
  <si>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</si>
  <si>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</si>
  <si>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</si>
  <si>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</si>
  <si>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</si>
  <si>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</si>
  <si>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</si>
  <si>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</si>
  <si>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</si>
  <si>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</si>
  <si>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</si>
  <si>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</si>
  <si>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</si>
  <si>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</si>
  <si>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</si>
  <si>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</si>
  <si>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</si>
  <si>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</si>
  <si>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</si>
  <si>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</si>
  <si>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</si>
  <si>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</si>
  <si>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</si>
  <si>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</si>
  <si>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</si>
  <si>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</si>
  <si>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</si>
  <si>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</si>
  <si>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</si>
  <si>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</si>
  <si>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</si>
  <si>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</si>
  <si>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</si>
  <si>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</si>
  <si>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</si>
  <si>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</si>
  <si>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</si>
  <si>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</si>
  <si>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</si>
  <si>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</si>
  <si>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</si>
  <si>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</si>
  <si>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</si>
  <si>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</si>
  <si>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</si>
  <si>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</si>
  <si>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</si>
  <si>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</si>
  <si>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</si>
  <si>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</si>
  <si>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</si>
  <si>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</si>
  <si>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</si>
  <si>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</si>
  <si>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</si>
  <si>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</si>
  <si>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</si>
  <si>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</si>
  <si>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</si>
  <si>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</si>
  <si>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</si>
  <si>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</si>
  <si>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</si>
  <si>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</si>
  <si>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</si>
  <si>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</si>
  <si>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</si>
  <si>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</si>
  <si>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</si>
  <si>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</si>
  <si>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</si>
  <si>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</si>
  <si>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</si>
  <si>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</si>
  <si>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</si>
  <si>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</si>
  <si>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</si>
  <si>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</si>
  <si>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</si>
  <si>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</si>
  <si>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</si>
  <si>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</si>
  <si>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</si>
  <si>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</si>
  <si>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</si>
  <si>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</si>
  <si>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</si>
  <si>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</si>
  <si>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</si>
  <si>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</si>
  <si>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</si>
  <si>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</si>
  <si>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</si>
  <si>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</si>
  <si>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</si>
  <si>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</si>
  <si>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</si>
  <si>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</si>
  <si>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</si>
  <si>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</si>
  <si>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</si>
  <si>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</si>
  <si>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</si>
  <si>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</si>
  <si>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</si>
  <si>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</si>
  <si>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</si>
  <si>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</si>
  <si>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</si>
  <si>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</si>
  <si>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</si>
  <si>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</si>
  <si>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</si>
  <si>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</si>
  <si>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</si>
  <si>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</si>
  <si>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</si>
  <si>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</si>
  <si>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</si>
  <si>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</si>
  <si>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</si>
  <si>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</si>
  <si>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</si>
  <si>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</si>
  <si>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</si>
  <si>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</si>
  <si>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</si>
  <si>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</si>
  <si>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</si>
  <si>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</si>
  <si>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</si>
  <si>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</si>
  <si>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</si>
  <si>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</si>
  <si>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</si>
  <si>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</si>
  <si>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</si>
  <si>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</si>
  <si>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</si>
  <si>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</si>
  <si>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</si>
  <si>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</si>
  <si>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</si>
  <si>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</si>
  <si>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</si>
  <si>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</si>
  <si>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</si>
  <si>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</si>
  <si>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</si>
  <si>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</si>
  <si>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</si>
  <si>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</si>
  <si>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</si>
  <si>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</si>
  <si>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</si>
  <si>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</si>
  <si>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</si>
  <si>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</si>
  <si>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</si>
  <si>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</si>
  <si>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</si>
  <si>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</si>
  <si>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</si>
  <si>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</si>
  <si>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</si>
  <si>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</si>
  <si>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</si>
  <si>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</si>
  <si>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</si>
  <si>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</si>
  <si>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</si>
  <si>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</si>
  <si>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</si>
  <si>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</si>
  <si>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</si>
  <si>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</si>
  <si>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</si>
  <si>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</si>
  <si>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</si>
  <si>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</si>
  <si>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</si>
  <si>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</si>
  <si>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</si>
  <si>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</si>
  <si>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</si>
  <si>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</si>
  <si>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</si>
  <si>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</si>
  <si>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</si>
  <si>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</si>
  <si>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</si>
  <si>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</si>
  <si>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</si>
  <si>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</si>
  <si>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</si>
  <si>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</si>
  <si>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</si>
  <si>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</si>
  <si>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</si>
  <si>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</si>
  <si>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</si>
  <si>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</si>
  <si>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</si>
  <si>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</si>
  <si>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</si>
  <si>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</si>
  <si>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</si>
  <si>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</si>
  <si>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</si>
  <si>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</si>
  <si>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</si>
  <si>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</si>
  <si>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</si>
  <si>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</si>
  <si>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</si>
  <si>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</si>
  <si>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</si>
  <si>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</si>
  <si>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</si>
  <si>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</si>
  <si>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</si>
  <si>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</si>
  <si>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</si>
  <si>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</si>
  <si>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</si>
  <si>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</si>
  <si>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</si>
  <si>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</si>
  <si>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</si>
  <si>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</si>
  <si>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</si>
  <si>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</si>
  <si>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</si>
  <si>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</si>
  <si>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</si>
  <si>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</si>
  <si>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</si>
  <si>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</si>
  <si>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</si>
  <si>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</si>
  <si>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</si>
  <si>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</si>
  <si>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</si>
  <si>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</si>
  <si>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</si>
  <si>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</si>
  <si>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</si>
  <si>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</si>
  <si>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</si>
  <si>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</si>
  <si>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</si>
  <si>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</si>
  <si>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</si>
  <si>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</si>
  <si>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</si>
  <si>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</si>
  <si>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</si>
  <si>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</si>
  <si>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</si>
  <si>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</si>
  <si>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</si>
  <si>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</si>
  <si>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</si>
  <si>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</si>
  <si>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</si>
  <si>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</si>
  <si>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</si>
  <si>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</si>
  <si>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</si>
  <si>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</si>
  <si>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</si>
  <si>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</si>
  <si>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</si>
  <si>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</si>
  <si>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</si>
  <si>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</si>
  <si>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</si>
  <si>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</si>
  <si>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</si>
  <si>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</si>
  <si>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</si>
  <si>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</si>
  <si>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</si>
  <si>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</si>
  <si>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</si>
  <si>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</si>
  <si>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</si>
  <si>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</si>
  <si>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</si>
  <si>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</si>
  <si>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</si>
  <si>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</si>
  <si>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</si>
  <si>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</si>
  <si>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</si>
  <si>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</si>
  <si>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</si>
  <si>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</si>
  <si>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</si>
  <si>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</si>
  <si>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</si>
  <si>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</si>
  <si>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</si>
  <si>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</si>
  <si>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</si>
  <si>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</si>
  <si>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</si>
  <si>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</si>
  <si>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</si>
  <si>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</si>
  <si>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</si>
  <si>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</si>
  <si>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</si>
  <si>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</si>
  <si>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</si>
  <si>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</si>
  <si>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</si>
  <si>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</si>
  <si>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</si>
  <si>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</si>
  <si>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</si>
  <si>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</si>
  <si>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</si>
  <si>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</si>
  <si>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</si>
  <si>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</si>
  <si>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</si>
  <si>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</si>
  <si>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</si>
  <si>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</si>
  <si>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</si>
  <si>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</si>
  <si>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</si>
  <si>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</si>
  <si>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</si>
  <si>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</si>
  <si>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</si>
  <si>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</si>
  <si>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</si>
  <si>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</si>
  <si>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</si>
  <si>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</si>
  <si>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</si>
  <si>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</si>
  <si>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</si>
  <si>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</si>
  <si>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</si>
  <si>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</si>
  <si>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</si>
  <si>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</si>
  <si>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</si>
  <si>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</si>
  <si>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</si>
  <si>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</si>
  <si>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</si>
  <si>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</si>
  <si>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</si>
  <si>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</si>
  <si>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</si>
  <si>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</si>
  <si>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</si>
  <si>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</si>
  <si>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</si>
  <si>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</si>
  <si>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</si>
  <si>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</si>
  <si>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</si>
  <si>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</si>
  <si>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</si>
  <si>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</si>
  <si>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</si>
  <si>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</si>
  <si>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</si>
  <si>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</si>
  <si>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</si>
  <si>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</si>
  <si>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</si>
  <si>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</si>
  <si>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</si>
  <si>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</si>
  <si>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</si>
  <si>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</si>
  <si>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</si>
  <si>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</si>
  <si>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</si>
  <si>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</si>
  <si>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</si>
  <si>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</si>
  <si>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</si>
  <si>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</si>
  <si>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</si>
  <si>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</si>
  <si>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</si>
  <si>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</si>
  <si>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</si>
  <si>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</si>
  <si>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</si>
  <si>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</si>
  <si>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</si>
  <si>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</si>
  <si>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</si>
  <si>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</si>
  <si>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</si>
  <si>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</si>
  <si>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</si>
  <si>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</si>
  <si>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</si>
  <si>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</si>
  <si>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</si>
  <si>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</si>
  <si>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</si>
  <si>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</si>
  <si>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</si>
  <si>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</si>
  <si>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</si>
  <si>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</si>
  <si>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</si>
  <si>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</si>
  <si>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</si>
  <si>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</si>
  <si>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</si>
  <si>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</si>
  <si>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</si>
  <si>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</si>
  <si>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</si>
  <si>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</si>
  <si>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</si>
  <si>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</si>
  <si>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</si>
  <si>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</si>
  <si>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</si>
  <si>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</si>
  <si>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</si>
  <si>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</si>
  <si>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</si>
  <si>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</si>
  <si>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</si>
  <si>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</si>
  <si>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</si>
  <si>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</si>
  <si>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</si>
  <si>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</si>
  <si>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</si>
  <si>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</si>
  <si>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</si>
  <si>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</si>
  <si>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</si>
  <si>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</si>
  <si>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</si>
  <si>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</si>
  <si>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</si>
  <si>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</si>
  <si>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</si>
  <si>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</si>
  <si>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</si>
  <si>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</si>
  <si>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</si>
  <si>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</si>
  <si>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</si>
  <si>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</si>
  <si>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</si>
  <si>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</si>
  <si>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</si>
  <si>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</si>
  <si>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</si>
  <si>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</si>
  <si>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</si>
  <si>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</si>
  <si>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</si>
  <si>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</si>
  <si>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</si>
  <si>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</si>
  <si>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</si>
  <si>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</si>
  <si>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</si>
  <si>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</si>
  <si>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</si>
  <si>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</si>
  <si>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</si>
  <si>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</si>
  <si>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</si>
  <si>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</si>
  <si>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</si>
  <si>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</si>
  <si>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</si>
  <si>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</si>
  <si>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</si>
  <si>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</si>
  <si>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</si>
  <si>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</si>
  <si>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</si>
  <si>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</si>
  <si>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</si>
  <si>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</si>
  <si>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</si>
  <si>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</si>
  <si>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</si>
  <si>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</si>
  <si>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</si>
  <si>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</si>
  <si>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</si>
  <si>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</si>
  <si>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</si>
  <si>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</si>
  <si>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</si>
  <si>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</si>
  <si>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</si>
  <si>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</si>
  <si>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</si>
  <si>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</si>
  <si>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</si>
  <si>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</si>
  <si>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</si>
  <si>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</si>
  <si>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</si>
  <si>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</si>
  <si>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</si>
  <si>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</si>
  <si>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</si>
  <si>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</si>
  <si>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</si>
  <si>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</si>
  <si>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</si>
  <si>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</si>
  <si>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</si>
  <si>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</si>
  <si>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</si>
  <si>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</si>
  <si>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</si>
  <si>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</si>
  <si>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</si>
  <si>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</si>
  <si>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</si>
  <si>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</si>
  <si>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</si>
  <si>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</si>
  <si>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</si>
  <si>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</si>
  <si>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</si>
  <si>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</si>
  <si>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</si>
  <si>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</si>
  <si>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</si>
  <si>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</si>
  <si>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</si>
  <si>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</si>
  <si>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</si>
  <si>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</si>
  <si>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</si>
  <si>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</si>
  <si>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</si>
  <si>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</si>
  <si>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</si>
  <si>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</si>
  <si>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</si>
  <si>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</si>
  <si>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</si>
  <si>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</si>
  <si>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</si>
  <si>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</si>
  <si>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</si>
  <si>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</si>
  <si>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</si>
  <si>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</si>
  <si>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</si>
  <si>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</si>
  <si>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</si>
  <si>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</si>
  <si>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</si>
  <si>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</si>
  <si>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</si>
  <si>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</si>
  <si>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</si>
  <si>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</si>
  <si>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</si>
  <si>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</si>
  <si>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</si>
  <si>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</si>
  <si>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</si>
  <si>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</si>
  <si>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</si>
  <si>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</si>
  <si>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</si>
  <si>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</si>
  <si>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</si>
  <si>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</si>
  <si>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</si>
  <si>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</si>
  <si>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</si>
  <si>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</si>
  <si>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</si>
  <si>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</si>
  <si>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</si>
  <si>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</si>
  <si>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</si>
  <si>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</si>
  <si>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</si>
  <si>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</si>
  <si>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</si>
  <si>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</si>
  <si>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</si>
  <si>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</si>
  <si>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</si>
  <si>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</si>
  <si>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</si>
  <si>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</si>
  <si>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</si>
  <si>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</si>
  <si>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</si>
  <si>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</si>
  <si>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</si>
  <si>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</si>
  <si>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</si>
  <si>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</si>
  <si>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</si>
  <si>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</si>
  <si>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</si>
  <si>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</si>
  <si>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</si>
  <si>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</si>
  <si>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</si>
  <si>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</si>
  <si>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</si>
  <si>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</si>
  <si>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</si>
  <si>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</si>
  <si>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</si>
  <si>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</si>
  <si>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</si>
  <si>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</si>
  <si>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</si>
  <si>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</si>
  <si>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</si>
  <si>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</si>
  <si>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</si>
  <si>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</si>
  <si>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</si>
  <si>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</si>
  <si>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</si>
  <si>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</si>
  <si>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</si>
  <si>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</si>
  <si>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</si>
  <si>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</si>
  <si>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</si>
  <si>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</si>
  <si>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</si>
  <si>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</si>
  <si>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</si>
  <si>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</si>
  <si>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</si>
  <si>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</si>
  <si>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</si>
  <si>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</si>
  <si>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</si>
  <si>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</si>
  <si>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</si>
  <si>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</si>
  <si>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</si>
  <si>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</si>
  <si>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</si>
  <si>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</si>
  <si>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</si>
  <si>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</si>
  <si>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</si>
  <si>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</si>
  <si>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</si>
  <si>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</si>
  <si>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</si>
  <si>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</si>
  <si>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</si>
  <si>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</si>
  <si>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</si>
  <si>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</si>
  <si>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</si>
  <si>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</si>
  <si>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</si>
  <si>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</si>
  <si>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</si>
  <si>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</si>
  <si>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</si>
  <si>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</si>
  <si>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</si>
  <si>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</si>
  <si>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</si>
  <si>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</si>
  <si>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</si>
  <si>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</si>
  <si>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</si>
  <si>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</si>
  <si>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</si>
  <si>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</si>
  <si>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</si>
  <si>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</si>
  <si>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</si>
  <si>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</si>
  <si>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</si>
  <si>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</si>
  <si>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</si>
  <si>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</si>
  <si>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</si>
  <si>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</si>
  <si>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</si>
  <si>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</si>
  <si>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</si>
  <si>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</si>
  <si>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</si>
  <si>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</si>
  <si>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</si>
  <si>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</si>
  <si>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</si>
  <si>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</si>
  <si>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</si>
  <si>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</si>
  <si>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</si>
  <si>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</si>
  <si>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</si>
  <si>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</si>
  <si>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</si>
  <si>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</si>
  <si>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</si>
  <si>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</si>
  <si>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</si>
  <si>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</si>
  <si>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</si>
  <si>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</si>
  <si>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</si>
  <si>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</si>
  <si>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</si>
  <si>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</si>
  <si>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</si>
  <si>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</si>
  <si>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</si>
  <si>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</si>
  <si>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</si>
  <si>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</si>
  <si>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</si>
  <si>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</si>
  <si>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</si>
  <si>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</si>
  <si>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</si>
  <si>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</si>
  <si>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</si>
  <si>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</si>
  <si>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</si>
  <si>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</si>
  <si>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</si>
  <si>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</si>
  <si>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</si>
  <si>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</si>
  <si>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</si>
  <si>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</si>
  <si>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</si>
  <si>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</si>
  <si>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</si>
  <si>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</si>
  <si>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</si>
  <si>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</si>
  <si>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</si>
  <si>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</si>
  <si>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</si>
  <si>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</si>
  <si>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</si>
  <si>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</si>
  <si>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</si>
  <si>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</si>
  <si>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</si>
  <si>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</si>
  <si>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</si>
  <si>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</si>
  <si>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</si>
  <si>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</si>
  <si>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</si>
  <si>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</si>
  <si>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</si>
  <si>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</si>
  <si>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</si>
  <si>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</si>
  <si>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</si>
  <si>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</si>
  <si>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</si>
  <si>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</si>
  <si>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</si>
  <si>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</si>
  <si>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</si>
  <si>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</si>
  <si>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</si>
  <si>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</si>
  <si>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</si>
  <si>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</si>
  <si>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</si>
  <si>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</si>
  <si>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</si>
  <si>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</si>
  <si>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</si>
  <si>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</si>
  <si>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</si>
  <si>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</si>
  <si>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</si>
  <si>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</si>
  <si>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</si>
  <si>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</si>
  <si>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</si>
  <si>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</si>
  <si>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</si>
  <si>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</si>
  <si>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</si>
  <si>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</si>
  <si>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</si>
  <si>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</si>
  <si>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</si>
  <si>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</si>
  <si>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</si>
  <si>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</si>
  <si>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</si>
  <si>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</si>
  <si>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</si>
  <si>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</si>
  <si>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</si>
  <si>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</si>
  <si>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</si>
  <si>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</si>
  <si>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</si>
  <si>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</si>
  <si>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</si>
  <si>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</si>
  <si>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</si>
  <si>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</si>
  <si>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</si>
  <si>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</si>
  <si>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</si>
  <si>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</si>
  <si>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</si>
  <si>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</si>
  <si>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</si>
  <si>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</si>
  <si>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</si>
  <si>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</si>
  <si>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</si>
  <si>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</si>
  <si>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</si>
  <si>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</si>
  <si>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</si>
  <si>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</si>
  <si>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</si>
  <si>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</si>
  <si>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</si>
  <si>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</si>
  <si>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</si>
  <si>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</si>
  <si>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</si>
  <si>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</si>
  <si>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</si>
  <si>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</si>
  <si>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</si>
  <si>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</si>
  <si>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</si>
  <si>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</si>
  <si>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</si>
  <si>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</si>
  <si>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</si>
  <si>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</si>
  <si>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</si>
  <si>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</si>
  <si>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</si>
  <si>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</si>
  <si>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</si>
  <si>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</si>
  <si>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</si>
  <si>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</si>
  <si>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</si>
  <si>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</si>
  <si>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</si>
  <si>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</si>
  <si>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</si>
  <si>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</si>
  <si>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</si>
  <si>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</si>
  <si>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</si>
  <si>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</si>
  <si>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</si>
  <si>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</si>
  <si>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</si>
  <si>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</si>
  <si>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</si>
  <si>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</si>
  <si>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</si>
  <si>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</si>
  <si>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</si>
  <si>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</si>
  <si>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</si>
  <si>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</si>
  <si>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</si>
  <si>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</si>
  <si>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</si>
  <si>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</si>
  <si>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</si>
  <si>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</si>
  <si>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</si>
  <si>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</si>
  <si>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</si>
  <si>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</si>
  <si>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</si>
  <si>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</si>
  <si>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</si>
  <si>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</si>
  <si>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</si>
  <si>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</si>
  <si>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</si>
  <si>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</si>
  <si>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</si>
  <si>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</si>
  <si>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</si>
  <si>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</si>
  <si>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</si>
  <si>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</si>
  <si>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</si>
  <si>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</si>
  <si>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</si>
  <si>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</si>
  <si>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</si>
  <si>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</si>
  <si>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</si>
  <si>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</si>
  <si>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</si>
  <si>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</si>
  <si>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</si>
  <si>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</si>
  <si>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</si>
  <si>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</si>
  <si>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</si>
  <si>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</si>
  <si>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</si>
  <si>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</si>
  <si>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</si>
  <si>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</si>
  <si>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</si>
  <si>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</si>
  <si>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</si>
  <si>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</si>
  <si>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</si>
  <si>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</si>
  <si>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</si>
  <si>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</si>
  <si>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</si>
  <si>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</si>
  <si>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</si>
  <si>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</si>
  <si>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</si>
  <si>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</si>
  <si>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</si>
  <si>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</si>
  <si>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</si>
  <si>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</si>
  <si>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</si>
  <si>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</si>
  <si>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</si>
  <si>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</si>
  <si>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</si>
  <si>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</si>
  <si>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</si>
  <si>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</si>
  <si>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</si>
  <si>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</si>
  <si>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</si>
  <si>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</si>
  <si>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</si>
  <si>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</si>
  <si>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</si>
  <si>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</si>
  <si>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</si>
  <si>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</si>
  <si>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</si>
  <si>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</si>
  <si>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</si>
  <si>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</si>
  <si>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</si>
  <si>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</si>
  <si>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</si>
  <si>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</si>
  <si>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</si>
  <si>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</si>
  <si>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</si>
  <si>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</si>
  <si>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</si>
  <si>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</si>
  <si>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</si>
  <si>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</si>
  <si>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</si>
  <si>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</si>
  <si>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</si>
  <si>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</si>
  <si>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</si>
  <si>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</si>
  <si>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</si>
  <si>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</si>
  <si>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</si>
  <si>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</si>
  <si>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</si>
  <si>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</si>
  <si>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</si>
  <si>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</si>
  <si>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</si>
  <si>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</si>
  <si>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</si>
  <si>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</si>
  <si>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</si>
  <si>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</si>
  <si>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</si>
  <si>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</si>
  <si>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</si>
  <si>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</si>
  <si>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</si>
  <si>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</si>
  <si>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</si>
  <si>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</si>
  <si>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</si>
  <si>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</si>
  <si>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</si>
  <si>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</si>
  <si>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</si>
  <si>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</si>
  <si>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</si>
  <si>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</si>
  <si>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</si>
  <si>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</si>
  <si>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</si>
  <si>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</si>
  <si>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</si>
  <si>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</si>
  <si>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</si>
  <si>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</si>
  <si>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</si>
  <si>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</si>
  <si>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</si>
  <si>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</si>
  <si>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</si>
  <si>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</si>
  <si>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</si>
  <si>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</si>
  <si>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</si>
  <si>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</si>
  <si>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</si>
  <si>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</si>
  <si>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</si>
  <si>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</si>
  <si>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</si>
  <si>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</si>
  <si>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</si>
  <si>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</si>
  <si>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</si>
  <si>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</si>
  <si>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</si>
  <si>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</si>
  <si>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</si>
  <si>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</si>
  <si>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</si>
  <si>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</si>
  <si>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</si>
  <si>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</si>
  <si>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</si>
  <si>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</si>
  <si>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</si>
  <si>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</si>
  <si>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</si>
  <si>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</si>
  <si>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</si>
  <si>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</si>
  <si>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</si>
  <si>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</si>
  <si>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</si>
  <si>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</si>
  <si>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</si>
  <si>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</si>
  <si>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</si>
  <si>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</si>
  <si>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</si>
  <si>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</si>
  <si>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</si>
  <si>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</si>
  <si>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</si>
  <si>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</si>
  <si>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</si>
  <si>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</si>
  <si>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</si>
  <si>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</si>
  <si>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</si>
  <si>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</si>
  <si>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</si>
  <si>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</si>
  <si>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</si>
  <si>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</si>
  <si>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</si>
  <si>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</si>
  <si>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</si>
  <si>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</si>
  <si>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</si>
  <si>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</si>
  <si>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</si>
  <si>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</si>
  <si>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</si>
  <si>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</si>
  <si>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</si>
  <si>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</si>
  <si>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</si>
  <si>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</si>
  <si>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</si>
  <si>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</si>
  <si>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</si>
  <si>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</si>
  <si>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</si>
  <si>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</si>
  <si>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</si>
  <si>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</si>
  <si>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</si>
  <si>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</si>
  <si>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</si>
  <si>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</si>
  <si>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</si>
  <si>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</si>
  <si>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</si>
  <si>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</si>
  <si>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</si>
  <si>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</si>
  <si>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</si>
  <si>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</si>
  <si>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</si>
  <si>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</si>
  <si>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</si>
  <si>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</si>
  <si>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</si>
  <si>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</si>
  <si>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</si>
  <si>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</si>
  <si>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</si>
  <si>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</si>
  <si>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</si>
  <si>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</si>
  <si>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</si>
  <si>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</si>
  <si>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</si>
  <si>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</si>
  <si>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</si>
  <si>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</si>
  <si>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</si>
  <si>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</si>
  <si>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</si>
  <si>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</si>
  <si>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</si>
  <si>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</si>
  <si>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</si>
  <si>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</si>
  <si>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</si>
  <si>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</si>
  <si>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</si>
  <si>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</si>
  <si>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</si>
  <si>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</si>
  <si>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</si>
  <si>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</si>
  <si>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</si>
  <si>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</si>
  <si>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</si>
  <si>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</si>
  <si>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</si>
  <si>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</si>
  <si>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</si>
  <si>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</si>
  <si>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</si>
  <si>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</si>
  <si>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</si>
  <si>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</si>
  <si>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</si>
  <si>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</si>
  <si>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</si>
  <si>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</si>
  <si>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</si>
  <si>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</si>
  <si>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</si>
  <si>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</si>
  <si>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</si>
  <si>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</si>
  <si>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</si>
  <si>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</si>
  <si>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</si>
  <si>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</si>
  <si>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</si>
  <si>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</si>
  <si>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</si>
  <si>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</si>
  <si>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</si>
  <si>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</si>
  <si>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</si>
  <si>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</si>
  <si>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</si>
  <si>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</si>
  <si>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</si>
  <si>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</si>
  <si>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</si>
  <si>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</si>
  <si>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</si>
  <si>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</si>
  <si>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</si>
  <si>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</si>
  <si>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</si>
  <si>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</si>
  <si>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</si>
  <si>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</si>
  <si>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</si>
  <si>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</si>
  <si>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</si>
  <si>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</si>
  <si>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</si>
  <si>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</si>
  <si>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</si>
  <si>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</si>
  <si>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</si>
  <si>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</si>
  <si>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</si>
  <si>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</si>
  <si>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</si>
  <si>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</si>
  <si>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</si>
  <si>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</si>
  <si>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</si>
  <si>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</si>
  <si>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</si>
  <si>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</si>
  <si>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</si>
  <si>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</si>
  <si>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</si>
  <si>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</si>
  <si>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</si>
  <si>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</si>
  <si>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</si>
  <si>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</si>
  <si>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</si>
  <si>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</si>
  <si>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</si>
  <si>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</si>
  <si>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</si>
  <si>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</si>
  <si>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</si>
  <si>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</si>
  <si>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</si>
  <si>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</si>
  <si>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</si>
  <si>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</si>
  <si>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</si>
  <si>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</si>
  <si>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</si>
  <si>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</si>
  <si>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</si>
  <si>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</si>
  <si>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</si>
  <si>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</si>
  <si>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</si>
  <si>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</si>
  <si>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</si>
  <si>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</si>
  <si>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</si>
  <si>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</si>
  <si>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</si>
  <si>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</si>
  <si>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</si>
  <si>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</si>
  <si>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</si>
  <si>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</si>
  <si>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</si>
  <si>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</si>
  <si>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</si>
  <si>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</si>
  <si>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</si>
  <si>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</si>
  <si>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</si>
  <si>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</si>
  <si>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</si>
  <si>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</si>
  <si>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</si>
  <si>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</si>
  <si>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</si>
  <si>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</si>
  <si>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</si>
  <si>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</si>
  <si>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</si>
  <si>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</si>
  <si>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</si>
  <si>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</si>
  <si>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</si>
  <si>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</si>
  <si>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</si>
  <si>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</si>
  <si>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</si>
  <si>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</si>
  <si>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</si>
  <si>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</si>
  <si>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</si>
  <si>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</si>
  <si>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</si>
  <si>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</si>
  <si>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</si>
  <si>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</si>
  <si>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</si>
  <si>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</si>
  <si>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</si>
  <si>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</si>
  <si>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</si>
  <si>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</si>
  <si>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</si>
  <si>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</si>
  <si>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</si>
  <si>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</si>
  <si>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</si>
  <si>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</si>
  <si>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</si>
  <si>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</si>
  <si>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</si>
  <si>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</si>
  <si>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</si>
  <si>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</si>
  <si>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</si>
  <si>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</si>
  <si>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</si>
  <si>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</si>
  <si>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</si>
  <si>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</si>
  <si>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</si>
  <si>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</si>
  <si>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</si>
  <si>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</si>
  <si>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</si>
  <si>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</si>
  <si>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</si>
  <si>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</si>
  <si>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</si>
  <si>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</si>
  <si>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</si>
  <si>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</si>
  <si>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</si>
  <si>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</si>
  <si>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</si>
  <si>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</si>
  <si>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</si>
  <si>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</si>
  <si>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</si>
  <si>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</si>
  <si>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</si>
  <si>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</si>
  <si>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</si>
  <si>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</si>
  <si>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</si>
  <si>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</si>
  <si>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</si>
  <si>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</si>
  <si>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</si>
  <si>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</si>
  <si>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</si>
  <si>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</si>
  <si>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</si>
  <si>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</si>
  <si>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</si>
  <si>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</si>
  <si>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</si>
  <si>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</si>
  <si>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</si>
  <si>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</si>
  <si>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</si>
  <si>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</si>
  <si>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</si>
  <si>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</si>
  <si>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</si>
  <si>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</si>
  <si>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</si>
  <si>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</si>
  <si>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</si>
  <si>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</si>
  <si>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</si>
  <si>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</si>
  <si>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</si>
  <si>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</si>
  <si>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</si>
  <si>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</si>
  <si>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</si>
  <si>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</si>
  <si>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</si>
  <si>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</si>
  <si>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</si>
  <si>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</si>
  <si>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</si>
  <si>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</si>
  <si>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</si>
  <si>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</si>
  <si>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</si>
  <si>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</si>
  <si>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</si>
  <si>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</si>
  <si>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</si>
  <si>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</si>
  <si>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</si>
  <si>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</si>
  <si>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</si>
  <si>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</si>
  <si>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</si>
  <si>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</si>
  <si>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</si>
  <si>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</si>
  <si>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</si>
  <si>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</si>
  <si>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</si>
  <si>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</si>
  <si>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</si>
  <si>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</si>
  <si>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</si>
  <si>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</si>
  <si>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</si>
  <si>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</si>
  <si>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</si>
  <si>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</si>
  <si>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</si>
  <si>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</si>
  <si>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</si>
  <si>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</si>
  <si>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</si>
  <si>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</si>
  <si>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</si>
  <si>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</si>
  <si>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</si>
  <si>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</si>
  <si>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</si>
  <si>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</si>
  <si>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</si>
  <si>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</si>
  <si>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</si>
  <si>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</si>
  <si>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</si>
  <si>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</si>
  <si>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</si>
  <si>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</si>
  <si>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</si>
  <si>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</si>
  <si>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</si>
  <si>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</si>
  <si>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</si>
  <si>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</si>
  <si>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</si>
  <si>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</si>
  <si>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</si>
  <si>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</si>
  <si>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</si>
  <si>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</si>
  <si>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</si>
  <si>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</si>
  <si>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</si>
  <si>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</si>
  <si>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</si>
  <si>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</si>
  <si>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</si>
  <si>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</si>
  <si>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</si>
  <si>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</si>
  <si>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</si>
  <si>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</si>
  <si>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</si>
  <si>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</si>
  <si>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</si>
  <si>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</si>
  <si>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</si>
  <si>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</si>
  <si>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</si>
  <si>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</si>
  <si>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</si>
  <si>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</si>
  <si>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</si>
  <si>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</si>
  <si>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</si>
  <si>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</si>
  <si>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</si>
  <si>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</si>
  <si>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</si>
  <si>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</si>
  <si>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</si>
  <si>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</si>
  <si>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</si>
  <si>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</si>
  <si>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</si>
  <si>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</si>
  <si>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</si>
  <si>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</si>
  <si>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</si>
  <si>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</si>
  <si>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</si>
  <si>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</si>
  <si>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</si>
  <si>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</si>
  <si>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</si>
  <si>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</si>
  <si>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</si>
  <si>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</si>
  <si>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</si>
  <si>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</si>
  <si>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</si>
  <si>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</si>
  <si>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</si>
  <si>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</si>
  <si>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</si>
  <si>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</si>
  <si>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</si>
  <si>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</si>
  <si>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</si>
  <si>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</si>
  <si>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</si>
  <si>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</si>
  <si>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</si>
  <si>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</si>
  <si>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</si>
  <si>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</si>
  <si>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</si>
  <si>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</si>
  <si>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</si>
  <si>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</si>
  <si>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</si>
  <si>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</si>
  <si>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</si>
  <si>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</si>
  <si>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</si>
  <si>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</si>
  <si>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</si>
  <si>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</si>
  <si>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</si>
  <si>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</si>
  <si>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</si>
  <si>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</si>
  <si>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</si>
  <si>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</si>
  <si>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</si>
  <si>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</si>
  <si>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</si>
  <si>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</si>
  <si>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</si>
  <si>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</si>
  <si>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</si>
  <si>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</si>
  <si>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</si>
  <si>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</si>
  <si>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</si>
  <si>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</si>
  <si>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</si>
  <si>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</si>
  <si>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</si>
  <si>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</si>
  <si>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</si>
  <si>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</si>
  <si>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</si>
  <si>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</si>
  <si>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</si>
  <si>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</si>
  <si>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</si>
  <si>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</si>
  <si>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</si>
  <si>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</si>
  <si>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</si>
  <si>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</si>
  <si>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</si>
  <si>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</si>
  <si>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</si>
  <si>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</si>
  <si>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</si>
  <si>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</si>
  <si>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</si>
  <si>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</si>
  <si>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</si>
  <si>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</si>
  <si>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</si>
  <si>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</si>
  <si>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</si>
  <si>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</si>
  <si>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</si>
  <si>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</si>
  <si>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</si>
  <si>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</si>
  <si>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</si>
  <si>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</si>
  <si>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</si>
  <si>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</si>
  <si>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</si>
  <si>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</si>
  <si>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</si>
  <si>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</si>
  <si>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</si>
  <si>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</si>
  <si>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</si>
  <si>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</si>
  <si>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</si>
  <si>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</si>
  <si>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</si>
  <si>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</si>
  <si>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</si>
  <si>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</si>
  <si>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</si>
  <si>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</si>
  <si>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</si>
  <si>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</si>
  <si>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</si>
  <si>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</si>
  <si>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</si>
  <si>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</si>
  <si>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</si>
  <si>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</si>
  <si>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</si>
  <si>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</si>
  <si>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</si>
  <si>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</si>
  <si>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</si>
  <si>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</si>
  <si>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</si>
  <si>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</si>
  <si>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</si>
  <si>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</si>
  <si>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</si>
  <si>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</si>
  <si>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</si>
  <si>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</si>
  <si>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</si>
  <si>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</si>
  <si>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</si>
  <si>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</si>
  <si>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</si>
  <si>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</si>
  <si>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</si>
  <si>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</si>
  <si>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</si>
  <si>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</si>
  <si>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</si>
  <si>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</si>
  <si>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</si>
  <si>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</si>
  <si>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</si>
  <si>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</si>
  <si>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</si>
  <si>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</si>
  <si>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</si>
  <si>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</si>
  <si>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</si>
  <si>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</si>
  <si>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</si>
  <si>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</si>
  <si>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</si>
  <si>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</si>
  <si>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</si>
  <si>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</si>
  <si>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</si>
  <si>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</si>
  <si>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</si>
  <si>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</si>
  <si>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</si>
  <si>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</si>
  <si>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</si>
  <si>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</si>
  <si>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</si>
  <si>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</si>
  <si>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</si>
  <si>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</si>
  <si>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</si>
  <si>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</si>
  <si>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</si>
  <si>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</si>
  <si>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</si>
  <si>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</si>
  <si>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</si>
  <si>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</si>
  <si>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</si>
  <si>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</si>
  <si>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</si>
  <si>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</si>
  <si>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</si>
  <si>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</si>
  <si>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</si>
  <si>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</si>
  <si>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</si>
  <si>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</si>
  <si>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</si>
  <si>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</si>
  <si>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</si>
  <si>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</si>
  <si>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</si>
  <si>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</si>
  <si>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</si>
  <si>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</si>
  <si>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</si>
  <si>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</si>
  <si>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</si>
  <si>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</si>
  <si>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</si>
  <si>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</si>
  <si>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</si>
  <si>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</si>
  <si>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</si>
  <si>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</si>
  <si>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</si>
  <si>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</si>
  <si>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</si>
  <si>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</si>
  <si>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</si>
  <si>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</si>
  <si>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</si>
  <si>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</si>
  <si>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</si>
  <si>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</si>
  <si>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</si>
  <si>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</si>
  <si>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</si>
  <si>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</si>
  <si>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</si>
  <si>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</si>
  <si>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</si>
  <si>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</si>
  <si>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</si>
  <si>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</si>
  <si>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</si>
  <si>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</si>
  <si>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</si>
  <si>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</si>
  <si>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</si>
  <si>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</si>
  <si>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</si>
  <si>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</si>
  <si>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</si>
  <si>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</si>
  <si>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</si>
  <si>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</si>
  <si>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</si>
  <si>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</si>
  <si>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</si>
  <si>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</si>
  <si>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</si>
  <si>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</si>
  <si>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</si>
  <si>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</si>
  <si>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</si>
  <si>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</si>
  <si>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</si>
  <si>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</si>
  <si>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</si>
  <si>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</si>
  <si>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</si>
  <si>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</si>
  <si>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</si>
  <si>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</si>
  <si>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</si>
  <si>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</si>
  <si>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</si>
  <si>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</si>
  <si>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</si>
  <si>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</si>
  <si>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</si>
  <si>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</si>
  <si>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</si>
  <si>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</si>
  <si>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</si>
  <si>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</si>
  <si>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</si>
  <si>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</si>
  <si>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</si>
  <si>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</si>
  <si>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</si>
  <si>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</si>
  <si>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</si>
  <si>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</si>
  <si>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</si>
  <si>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</si>
  <si>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</si>
  <si>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</si>
  <si>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</si>
  <si>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</si>
  <si>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</si>
  <si>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</si>
  <si>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</si>
  <si>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</si>
  <si>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</si>
  <si>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</si>
  <si>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</si>
  <si>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</si>
  <si>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</si>
  <si>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</si>
  <si>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</si>
  <si>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</si>
  <si>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</si>
  <si>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</si>
  <si>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</si>
  <si>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</si>
  <si>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</si>
  <si>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</si>
  <si>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</si>
  <si>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</si>
  <si>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</si>
  <si>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</si>
  <si>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</si>
  <si>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</si>
  <si>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</si>
  <si>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</si>
  <si>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</si>
  <si>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</si>
  <si>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</si>
  <si>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</si>
  <si>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</si>
  <si>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</si>
  <si>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</si>
  <si>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</si>
  <si>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</si>
  <si>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</si>
  <si>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</si>
  <si>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</si>
  <si>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</si>
  <si>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</si>
  <si>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</si>
  <si>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</si>
  <si>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</si>
  <si>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</si>
  <si>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</si>
  <si>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</si>
  <si>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</si>
  <si>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</si>
  <si>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</si>
  <si>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</si>
  <si>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</si>
  <si>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</si>
  <si>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</si>
  <si>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</si>
  <si>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</si>
  <si>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</si>
  <si>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</si>
  <si>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</si>
  <si>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</si>
  <si>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</si>
  <si>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</si>
  <si>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</si>
  <si>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</si>
  <si>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</si>
  <si>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</si>
  <si>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</si>
  <si>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</si>
  <si>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</si>
  <si>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</si>
  <si>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</si>
  <si>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</si>
  <si>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</si>
  <si>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</si>
  <si>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</si>
  <si>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</si>
  <si>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</si>
  <si>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</si>
  <si>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</si>
  <si>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</si>
  <si>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</si>
  <si>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</si>
  <si>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</si>
  <si>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</si>
  <si>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</si>
  <si>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</si>
  <si>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</si>
  <si>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</si>
  <si>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</si>
  <si>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</si>
  <si>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</si>
  <si>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</si>
  <si>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</si>
  <si>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</si>
  <si>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</si>
  <si>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</si>
  <si>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</si>
  <si>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</si>
  <si>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</si>
  <si>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</si>
  <si>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</si>
  <si>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</si>
  <si>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</si>
  <si>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</si>
  <si>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</si>
  <si>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</si>
  <si>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</si>
  <si>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</si>
  <si>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</si>
  <si>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</si>
  <si>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</si>
  <si>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</si>
  <si>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</si>
  <si>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</si>
  <si>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</si>
  <si>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</si>
  <si>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</si>
  <si>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</si>
  <si>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</si>
  <si>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</si>
  <si>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</si>
  <si>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</si>
  <si>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</si>
  <si>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</si>
  <si>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</si>
  <si>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</si>
  <si>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</si>
  <si>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</si>
  <si>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</si>
  <si>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</si>
  <si>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</si>
  <si>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</si>
  <si>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</si>
  <si>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</si>
  <si>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</si>
  <si>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</si>
  <si>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</si>
  <si>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</si>
  <si>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</si>
  <si>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</si>
  <si>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</si>
  <si>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</si>
  <si>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</si>
  <si>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</si>
  <si>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</si>
  <si>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</si>
  <si>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</si>
  <si>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</si>
  <si>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</si>
  <si>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</si>
  <si>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</si>
  <si>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</si>
  <si>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</si>
  <si>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</si>
  <si>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</si>
  <si>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</si>
  <si>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</si>
  <si>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</si>
  <si>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</si>
  <si>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</si>
  <si>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</si>
  <si>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</si>
  <si>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</si>
  <si>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</si>
  <si>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</si>
  <si>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</si>
  <si>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</si>
  <si>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</si>
  <si>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</si>
  <si>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</si>
  <si>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</si>
  <si>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</si>
  <si>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</si>
  <si>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</si>
  <si>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</si>
  <si>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</si>
  <si>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</si>
  <si>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</si>
  <si>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</si>
  <si>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</si>
  <si>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</si>
  <si>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</si>
  <si>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</si>
  <si>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</si>
  <si>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</si>
  <si>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</si>
  <si>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</si>
  <si>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</si>
  <si>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</si>
  <si>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</si>
  <si>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</si>
  <si>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</si>
  <si>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</si>
  <si>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</si>
  <si>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</si>
  <si>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</si>
  <si>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</si>
  <si>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</si>
  <si>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</si>
  <si>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</si>
  <si>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</si>
  <si>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</si>
  <si>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</si>
  <si>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</si>
  <si>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</si>
  <si>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</si>
  <si>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</si>
  <si>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</si>
  <si>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</si>
  <si>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</si>
  <si>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</si>
  <si>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</si>
  <si>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</si>
  <si>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</si>
  <si>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</si>
  <si>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</si>
  <si>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</si>
  <si>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</si>
  <si>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</si>
  <si>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</si>
  <si>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</si>
  <si>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</si>
  <si>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</si>
  <si>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</si>
  <si>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</si>
  <si>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</si>
  <si>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</si>
  <si>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</si>
  <si>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</si>
  <si>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</si>
  <si>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</si>
  <si>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</si>
  <si>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</si>
  <si>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</si>
  <si>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</si>
  <si>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</si>
  <si>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</si>
  <si>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</si>
  <si>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</si>
  <si>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</si>
  <si>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</si>
  <si>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</si>
  <si>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</si>
  <si>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</si>
  <si>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</si>
  <si>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</si>
  <si>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</si>
  <si>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</si>
  <si>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</si>
  <si>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</si>
  <si>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</si>
  <si>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</si>
  <si>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</si>
  <si>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</si>
  <si>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</si>
  <si>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</si>
  <si>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</si>
  <si>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</si>
  <si>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</si>
  <si>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</si>
  <si>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</si>
  <si>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</si>
  <si>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</si>
  <si>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</si>
  <si>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</si>
  <si>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</si>
  <si>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</si>
  <si>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</si>
  <si>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</si>
  <si>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</si>
  <si>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</si>
  <si>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</si>
  <si>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</si>
  <si>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</si>
  <si>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</si>
  <si>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</si>
  <si>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</si>
  <si>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</si>
  <si>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</si>
  <si>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</si>
  <si>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</si>
  <si>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</si>
  <si>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</si>
  <si>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</si>
  <si>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</si>
  <si>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</si>
  <si>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</si>
  <si>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</si>
  <si>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</si>
  <si>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</si>
  <si>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</si>
  <si>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</si>
  <si>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</si>
  <si>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</si>
  <si>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</si>
  <si>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</si>
  <si>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</si>
  <si>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</si>
  <si>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</si>
  <si>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</si>
  <si>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</si>
  <si>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</si>
  <si>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</si>
  <si>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</si>
  <si>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</si>
  <si>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</si>
  <si>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</si>
  <si>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</si>
  <si>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</si>
  <si>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</si>
  <si>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</si>
  <si>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</si>
  <si>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</si>
  <si>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</si>
  <si>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</si>
  <si>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</si>
  <si>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</si>
  <si>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</si>
  <si>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</si>
  <si>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</si>
  <si>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</si>
  <si>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</si>
  <si>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</si>
  <si>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</si>
  <si>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</si>
  <si>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</si>
  <si>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</si>
  <si>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</si>
  <si>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</si>
  <si>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</si>
  <si>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</si>
  <si>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</si>
  <si>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</si>
  <si>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</si>
  <si>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</si>
  <si>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</si>
  <si>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</si>
  <si>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</si>
  <si>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</si>
  <si>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</si>
  <si>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</si>
  <si>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</si>
  <si>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</si>
  <si>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</si>
  <si>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</si>
  <si>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</si>
  <si>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</si>
  <si>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</si>
  <si>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</si>
  <si>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</si>
  <si>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</si>
  <si>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</si>
  <si>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</si>
  <si>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</si>
  <si>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</si>
  <si>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</si>
  <si>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</si>
  <si>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</si>
  <si>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</si>
  <si>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</si>
  <si>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</si>
  <si>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</si>
  <si>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</si>
  <si>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</si>
  <si>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</si>
  <si>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</si>
  <si>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</si>
  <si>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</si>
  <si>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</si>
  <si>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</si>
  <si>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</si>
  <si>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</si>
  <si>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</si>
  <si>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</si>
  <si>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</si>
  <si>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</si>
  <si>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</si>
  <si>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</si>
  <si>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</si>
  <si>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</si>
  <si>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</si>
  <si>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</si>
  <si>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</si>
  <si>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</si>
  <si>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</si>
  <si>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</si>
  <si>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</si>
  <si>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</si>
  <si>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</si>
  <si>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</si>
  <si>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</si>
  <si>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</si>
  <si>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</si>
  <si>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</si>
  <si>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</si>
  <si>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</si>
  <si>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</si>
  <si>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</si>
  <si>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</si>
  <si>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</si>
  <si>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</si>
  <si>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</si>
  <si>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</si>
  <si>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</si>
  <si>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</si>
  <si>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</si>
  <si>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</si>
  <si>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</si>
  <si>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</si>
  <si>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</si>
  <si>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</si>
  <si>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</si>
  <si>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</si>
  <si>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</si>
  <si>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</si>
  <si>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</si>
  <si>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</si>
  <si>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</si>
  <si>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</si>
  <si>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</si>
  <si>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</si>
  <si>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</si>
  <si>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</si>
  <si>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</si>
  <si>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</si>
  <si>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</si>
  <si>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</si>
  <si>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</si>
  <si>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</si>
  <si>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</si>
  <si>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</si>
  <si>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</si>
  <si>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</si>
  <si>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</si>
  <si>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</si>
  <si>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</si>
  <si>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</si>
  <si>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</si>
  <si>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</si>
  <si>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</si>
  <si>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</si>
  <si>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</si>
  <si>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</si>
  <si>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</si>
  <si>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</si>
  <si>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</si>
  <si>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</si>
  <si>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</si>
  <si>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</si>
  <si>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</si>
  <si>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</si>
  <si>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</si>
  <si>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</si>
  <si>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</si>
  <si>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</si>
  <si>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</si>
  <si>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</si>
  <si>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</si>
  <si>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</si>
  <si>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</si>
  <si>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</si>
  <si>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</si>
  <si>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</si>
  <si>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</si>
  <si>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</si>
  <si>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</si>
  <si>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</si>
  <si>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</si>
  <si>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</si>
  <si>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</si>
  <si>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</si>
  <si>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</si>
  <si>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</si>
  <si>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</si>
  <si>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</si>
  <si>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</si>
  <si>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</si>
  <si>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</si>
  <si>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</si>
  <si>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</si>
  <si>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</si>
  <si>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</si>
  <si>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</si>
  <si>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</si>
  <si>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</si>
  <si>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</si>
  <si>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</si>
  <si>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</si>
  <si>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</si>
  <si>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</si>
  <si>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</si>
  <si>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</si>
  <si>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</si>
  <si>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</si>
  <si>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</si>
  <si>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</si>
  <si>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</si>
  <si>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</si>
  <si>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</si>
  <si>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</si>
  <si>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</si>
  <si>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</si>
  <si>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</si>
  <si>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</si>
  <si>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</si>
  <si>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</si>
  <si>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</si>
  <si>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</si>
  <si>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</si>
  <si>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</si>
  <si>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</si>
  <si>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</si>
  <si>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</si>
  <si>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</si>
  <si>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</si>
  <si>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</si>
  <si>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</si>
  <si>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</si>
  <si>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</si>
  <si>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</si>
  <si>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</si>
  <si>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</si>
  <si>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</si>
  <si>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</si>
  <si>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</si>
  <si>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</si>
  <si>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</si>
  <si>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</si>
  <si>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</si>
  <si>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</si>
  <si>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</si>
  <si>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</si>
  <si>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</si>
  <si>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</si>
  <si>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</si>
  <si>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</si>
  <si>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</si>
  <si>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</si>
  <si>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</si>
  <si>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</si>
  <si>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</si>
  <si>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</si>
  <si>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</si>
  <si>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</si>
  <si>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</si>
  <si>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</si>
  <si>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</si>
  <si>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</si>
  <si>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</si>
  <si>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</si>
  <si>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</si>
  <si>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</si>
  <si>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</si>
  <si>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</si>
  <si>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</si>
  <si>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</si>
  <si>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</si>
  <si>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</si>
  <si>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</si>
  <si>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</si>
  <si>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</si>
  <si>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</si>
  <si>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</si>
  <si>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</si>
  <si>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</si>
  <si>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</si>
  <si>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</si>
  <si>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</si>
  <si>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</si>
  <si>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</si>
  <si>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</si>
  <si>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</si>
  <si>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</si>
  <si>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</si>
  <si>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</si>
  <si>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</si>
  <si>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</si>
  <si>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</si>
  <si>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</si>
  <si>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</si>
  <si>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</si>
  <si>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</si>
  <si>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</si>
  <si>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</si>
  <si>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</si>
  <si>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</si>
  <si>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</si>
  <si>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</si>
  <si>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</si>
  <si>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</si>
  <si>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</si>
  <si>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</si>
  <si>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</si>
  <si>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</si>
  <si>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</si>
  <si>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</si>
  <si>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</si>
  <si>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</si>
  <si>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</si>
  <si>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</si>
  <si>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</si>
  <si>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</si>
  <si>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</si>
  <si>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</si>
  <si>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</si>
  <si>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</si>
  <si>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</si>
  <si>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</si>
  <si>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</si>
  <si>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</si>
  <si>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</si>
  <si>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</si>
  <si>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</si>
  <si>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</si>
  <si>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</si>
  <si>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</si>
  <si>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</si>
  <si>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</si>
  <si>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</si>
  <si>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</si>
  <si>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</si>
  <si>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</si>
  <si>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</si>
  <si>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</si>
  <si>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</si>
  <si>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</si>
  <si>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</si>
  <si>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</si>
  <si>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</si>
  <si>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</si>
  <si>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</si>
  <si>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</si>
  <si>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</si>
  <si>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</si>
  <si>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</si>
  <si>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</si>
  <si>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</si>
  <si>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</si>
  <si>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</si>
  <si>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</si>
  <si>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</si>
  <si>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</si>
  <si>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</si>
  <si>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</si>
  <si>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</si>
  <si>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</si>
  <si>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</si>
  <si>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</si>
  <si>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</si>
  <si>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</si>
  <si>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</si>
  <si>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</si>
  <si>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</si>
  <si>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</si>
  <si>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</si>
  <si>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</si>
  <si>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</si>
  <si>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</si>
  <si>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</si>
  <si>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</si>
  <si>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</si>
  <si>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</si>
  <si>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</si>
  <si>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</si>
  <si>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</si>
  <si>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</si>
  <si>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</si>
  <si>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</si>
  <si>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</si>
  <si>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</si>
  <si>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</si>
  <si>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</si>
  <si>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</si>
  <si>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</si>
  <si>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</si>
  <si>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</si>
  <si>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</si>
  <si>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</si>
  <si>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</si>
  <si>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</si>
  <si>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</si>
  <si>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</si>
  <si>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</si>
  <si>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</si>
  <si>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</si>
  <si>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</si>
  <si>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</si>
  <si>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</si>
  <si>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</si>
  <si>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</si>
  <si>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</si>
  <si>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</si>
  <si>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</si>
  <si>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</si>
  <si>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</si>
  <si>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</si>
  <si>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</si>
  <si>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</si>
  <si>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</si>
  <si>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</si>
  <si>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</si>
  <si>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</si>
  <si>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</si>
  <si>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</si>
  <si>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</si>
  <si>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</si>
  <si>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</si>
  <si>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</si>
  <si>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</si>
  <si>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</si>
  <si>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</si>
  <si>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</si>
  <si>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</si>
  <si>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</si>
  <si>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</si>
  <si>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</si>
  <si>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</si>
  <si>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</si>
  <si>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</si>
  <si>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</si>
  <si>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</si>
  <si>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</si>
  <si>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</si>
  <si>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</si>
  <si>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</si>
  <si>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</si>
  <si>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</si>
  <si>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</si>
  <si>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</si>
  <si>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</si>
  <si>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</si>
  <si>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</si>
  <si>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</si>
  <si>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</si>
  <si>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</si>
  <si>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</si>
  <si>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</si>
  <si>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</si>
  <si>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</si>
  <si>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</si>
  <si>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</si>
  <si>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</si>
  <si>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</si>
  <si>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</si>
  <si>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</si>
  <si>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</si>
  <si>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</si>
  <si>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</si>
  <si>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</si>
  <si>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</si>
  <si>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</si>
  <si>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</si>
  <si>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</si>
  <si>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</si>
  <si>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</si>
  <si>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</si>
  <si>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</si>
  <si>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</si>
  <si>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</si>
  <si>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</si>
  <si>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</si>
  <si>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</si>
  <si>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</si>
  <si>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</si>
  <si>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</si>
  <si>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</si>
  <si>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</si>
  <si>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</si>
  <si>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</si>
  <si>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</si>
  <si>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</si>
  <si>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</si>
  <si>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</si>
  <si>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</si>
  <si>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</si>
  <si>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</si>
  <si>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</si>
  <si>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</si>
  <si>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</si>
  <si>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</si>
  <si>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</si>
  <si>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</si>
  <si>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</si>
  <si>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</si>
  <si>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</si>
  <si>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</si>
  <si>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</si>
  <si>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</si>
  <si>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</si>
  <si>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</si>
  <si>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</si>
  <si>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</si>
  <si>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</si>
  <si>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</si>
  <si>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</si>
  <si>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</si>
  <si>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</si>
  <si>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</si>
  <si>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</si>
  <si>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</si>
  <si>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</si>
  <si>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</si>
  <si>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</si>
  <si>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</si>
  <si>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</si>
  <si>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</si>
  <si>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</si>
  <si>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</si>
  <si>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</si>
  <si>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</si>
  <si>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</si>
  <si>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</si>
  <si>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</si>
  <si>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</si>
  <si>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</si>
  <si>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</si>
  <si>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</si>
  <si>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</si>
  <si>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</si>
  <si>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</si>
  <si>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</si>
  <si>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</si>
  <si>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</si>
  <si>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</si>
  <si>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</si>
  <si>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</si>
  <si>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</si>
  <si>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</si>
  <si>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</si>
  <si>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</si>
  <si>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</si>
  <si>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</si>
  <si>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</si>
  <si>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</si>
  <si>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</si>
  <si>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</si>
  <si>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</si>
  <si>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</si>
  <si>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</si>
  <si>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</si>
  <si>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</si>
  <si>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</si>
  <si>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</si>
  <si>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</si>
  <si>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</si>
  <si>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</si>
  <si>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</si>
  <si>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</si>
  <si>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</si>
  <si>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</si>
  <si>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</si>
  <si>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</si>
  <si>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</si>
  <si>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</si>
  <si>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</si>
  <si>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</si>
  <si>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</si>
  <si>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</si>
  <si>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</si>
  <si>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</si>
  <si>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</si>
  <si>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</si>
  <si>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</si>
  <si>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</si>
  <si>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</si>
  <si>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</si>
  <si>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</si>
  <si>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</si>
  <si>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</si>
  <si>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</si>
  <si>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</si>
  <si>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</si>
  <si>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</si>
  <si>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</si>
  <si>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</si>
  <si>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</si>
  <si>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</si>
  <si>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</si>
  <si>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</si>
  <si>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</si>
  <si>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</si>
  <si>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</si>
  <si>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</si>
  <si>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</si>
  <si>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</si>
  <si>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</si>
  <si>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</si>
  <si>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</si>
  <si>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</si>
  <si>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</si>
  <si>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</si>
  <si>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</si>
  <si>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</si>
  <si>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</si>
  <si>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</si>
  <si>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</si>
  <si>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</si>
  <si>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</si>
  <si>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</si>
  <si>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</si>
  <si>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</si>
  <si>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</si>
  <si>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</si>
  <si>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</si>
  <si>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</si>
  <si>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</si>
  <si>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</si>
  <si>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</si>
  <si>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</si>
  <si>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</si>
  <si>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</si>
  <si>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</si>
  <si>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</si>
  <si>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</si>
  <si>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</si>
  <si>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</si>
  <si>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</si>
  <si>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</si>
  <si>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</si>
  <si>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</si>
  <si>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</si>
  <si>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</si>
  <si>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</si>
  <si>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</si>
  <si>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</si>
  <si>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</si>
  <si>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</si>
  <si>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</si>
  <si>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</si>
  <si>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</si>
  <si>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</si>
  <si>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</si>
  <si>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</si>
  <si>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</si>
  <si>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</si>
  <si>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</si>
  <si>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</si>
  <si>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</si>
  <si>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</si>
  <si>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</si>
  <si>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</si>
  <si>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</si>
  <si>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</si>
  <si>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</si>
  <si>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</si>
  <si>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</si>
  <si>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</si>
  <si>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</si>
  <si>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</si>
  <si>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</si>
  <si>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</si>
  <si>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</si>
  <si>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</si>
  <si>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</si>
  <si>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</si>
  <si>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</si>
  <si>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</si>
  <si>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</si>
  <si>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</si>
  <si>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</si>
  <si>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</si>
  <si>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</si>
  <si>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</si>
  <si>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</si>
  <si>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</si>
  <si>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</si>
  <si>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</si>
  <si>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</si>
  <si>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</si>
  <si>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</si>
  <si>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</si>
  <si>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</si>
  <si>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</si>
  <si>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</si>
  <si>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</si>
  <si>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</si>
  <si>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</si>
  <si>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</si>
  <si>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</si>
  <si>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</si>
  <si>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</si>
  <si>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</si>
  <si>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</si>
  <si>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</si>
  <si>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</si>
  <si>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</si>
  <si>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</si>
  <si>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</si>
  <si>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</si>
  <si>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</si>
  <si>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</si>
  <si>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</si>
  <si>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</si>
  <si>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</si>
  <si>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</si>
  <si>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</si>
  <si>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</si>
  <si>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</si>
  <si>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</si>
  <si>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</si>
  <si>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</si>
  <si>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</si>
  <si>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</si>
  <si>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</si>
  <si>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</si>
  <si>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</si>
  <si>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</si>
  <si>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</si>
  <si>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</si>
  <si>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</si>
  <si>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</si>
  <si>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</si>
  <si>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</si>
  <si>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</si>
  <si>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</si>
  <si>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</si>
  <si>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</si>
  <si>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</si>
  <si>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</si>
  <si>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</si>
  <si>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</si>
  <si>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</si>
  <si>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</si>
  <si>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</si>
  <si>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</si>
  <si>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</si>
  <si>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</si>
  <si>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</si>
  <si>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</si>
  <si>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</si>
  <si>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</si>
  <si>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</si>
  <si>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</si>
  <si>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</si>
  <si>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</si>
  <si>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</si>
  <si>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</si>
  <si>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</si>
  <si>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</si>
  <si>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</si>
  <si>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</si>
  <si>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</si>
  <si>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</si>
  <si>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</si>
  <si>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</si>
  <si>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</si>
  <si>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</si>
  <si>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</si>
  <si>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</si>
  <si>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</si>
  <si>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</si>
  <si>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</si>
  <si>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</si>
  <si>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</si>
  <si>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</si>
  <si>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</si>
  <si>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</si>
  <si>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</si>
  <si>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</si>
  <si>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</si>
  <si>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</si>
  <si>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</si>
  <si>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</si>
  <si>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</si>
  <si>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</si>
  <si>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</si>
  <si>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</si>
  <si>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</si>
  <si>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</si>
  <si>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</si>
  <si>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</si>
  <si>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</si>
  <si>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</si>
  <si>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</si>
  <si>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</si>
  <si>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</si>
  <si>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</si>
  <si>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</si>
  <si>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</si>
  <si>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</si>
  <si>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</si>
  <si>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</si>
  <si>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</si>
  <si>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</si>
  <si>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</si>
  <si>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</si>
  <si>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</si>
  <si>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</si>
  <si>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</si>
  <si>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</si>
  <si>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</si>
  <si>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</si>
  <si>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</si>
  <si>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</si>
  <si>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</si>
  <si>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</si>
  <si>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</si>
  <si>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</si>
  <si>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</si>
  <si>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</si>
  <si>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</si>
  <si>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</si>
  <si>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</si>
  <si>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</si>
  <si>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</si>
  <si>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</si>
  <si>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</si>
  <si>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</si>
  <si>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</si>
  <si>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</si>
  <si>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</si>
  <si>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</si>
  <si>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</si>
  <si>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</si>
  <si>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</si>
  <si>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</si>
  <si>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</si>
  <si>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</si>
  <si>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</si>
  <si>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</si>
  <si>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</si>
  <si>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</si>
  <si>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</si>
  <si>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</si>
  <si>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</si>
  <si>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</si>
  <si>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</si>
  <si>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</si>
  <si>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</si>
  <si>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</si>
  <si>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</si>
  <si>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</si>
  <si>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</si>
  <si>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</si>
  <si>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</si>
  <si>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</si>
  <si>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</si>
  <si>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</si>
  <si>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</si>
  <si>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</si>
  <si>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</si>
  <si>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</si>
  <si>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</si>
  <si>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</si>
  <si>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</si>
  <si>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</si>
  <si>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</si>
  <si>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</si>
  <si>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</si>
  <si>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</si>
  <si>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</si>
  <si>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</si>
  <si>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</si>
  <si>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</si>
  <si>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</si>
  <si>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</si>
  <si>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</si>
  <si>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</si>
  <si>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</si>
  <si>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</si>
  <si>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</si>
  <si>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</si>
  <si>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</si>
  <si>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</si>
  <si>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</si>
  <si>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</si>
  <si>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</si>
  <si>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</si>
  <si>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</si>
  <si>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</si>
  <si>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</si>
  <si>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</si>
  <si>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</si>
  <si>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</si>
  <si>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</si>
  <si>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</si>
  <si>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</si>
  <si>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</si>
  <si>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</si>
  <si>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</si>
  <si>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</si>
  <si>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</si>
  <si>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</si>
  <si>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</si>
  <si>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</si>
  <si>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</si>
  <si>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</si>
  <si>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</si>
  <si>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</si>
  <si>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</si>
  <si>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</si>
  <si>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</si>
  <si>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</si>
  <si>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</si>
  <si>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</si>
  <si>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</si>
  <si>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</si>
  <si>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</si>
  <si>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</si>
  <si>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</si>
  <si>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</si>
  <si>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</si>
  <si>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</si>
  <si>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</si>
  <si>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</si>
  <si>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</si>
  <si>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</si>
  <si>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</si>
  <si>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</si>
  <si>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</si>
  <si>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</si>
  <si>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</si>
  <si>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</si>
  <si>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</si>
  <si>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</si>
  <si>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</si>
  <si>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</si>
  <si>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</si>
  <si>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</si>
  <si>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</si>
  <si>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</si>
  <si>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</si>
  <si>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</si>
  <si>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</si>
  <si>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</si>
  <si>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</si>
  <si>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</si>
  <si>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</si>
  <si>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</si>
  <si>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</si>
  <si>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</si>
  <si>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</si>
  <si>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</si>
  <si>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</si>
  <si>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</si>
  <si>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</si>
  <si>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</si>
  <si>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</si>
  <si>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</si>
  <si>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</si>
  <si>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</si>
  <si>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</si>
  <si>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</si>
  <si>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</si>
  <si>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</si>
  <si>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</si>
  <si>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</si>
  <si>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</si>
  <si>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</si>
  <si>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</si>
  <si>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</si>
  <si>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</si>
  <si>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</si>
  <si>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</si>
  <si>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</si>
  <si>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</si>
  <si>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</si>
  <si>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</si>
  <si>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</si>
  <si>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</si>
  <si>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</si>
  <si>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</si>
  <si>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</si>
  <si>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</si>
  <si>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</si>
  <si>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</si>
  <si>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</si>
  <si>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</si>
  <si>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</si>
  <si>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</si>
  <si>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</si>
  <si>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</si>
  <si>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</si>
  <si>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</si>
  <si>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</si>
  <si>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</si>
  <si>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</si>
  <si>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</si>
  <si>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</si>
  <si>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</si>
  <si>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</si>
  <si>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</si>
  <si>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</si>
  <si>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</si>
  <si>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</si>
  <si>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</si>
  <si>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</si>
  <si>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</si>
  <si>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</si>
  <si>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</si>
  <si>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</si>
  <si>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</si>
  <si>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</si>
  <si>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</si>
  <si>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</si>
  <si>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</si>
  <si>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</si>
  <si>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</si>
  <si>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</si>
  <si>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</si>
  <si>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</si>
  <si>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</si>
  <si>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</si>
  <si>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</si>
  <si>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</si>
  <si>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</si>
  <si>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</si>
  <si>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</si>
  <si>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</si>
  <si>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</si>
  <si>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</si>
  <si>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</si>
  <si>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</si>
  <si>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</si>
  <si>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</si>
  <si>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</si>
  <si>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</si>
  <si>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</si>
  <si>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</si>
  <si>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</si>
  <si>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</si>
  <si>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</si>
  <si>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</si>
  <si>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</si>
  <si>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</si>
  <si>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</si>
  <si>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</si>
  <si>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</si>
  <si>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</si>
  <si>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</si>
  <si>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</si>
  <si>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</si>
  <si>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</si>
  <si>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</si>
  <si>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</si>
  <si>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</si>
  <si>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</si>
  <si>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</si>
  <si>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</si>
  <si>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</si>
  <si>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</si>
  <si>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</si>
  <si>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</si>
  <si>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</si>
  <si>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</si>
  <si>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</si>
  <si>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</si>
  <si>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</si>
  <si>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</si>
  <si>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</si>
  <si>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</si>
  <si>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</si>
  <si>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</si>
  <si>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</si>
  <si>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</si>
  <si>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</si>
  <si>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</si>
  <si>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</si>
  <si>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</si>
  <si>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</si>
  <si>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</si>
  <si>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</si>
  <si>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</si>
  <si>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</si>
  <si>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</si>
  <si>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</si>
  <si>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</si>
  <si>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</si>
  <si>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</si>
  <si>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</si>
  <si>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</si>
  <si>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</si>
  <si>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</si>
  <si>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</si>
  <si>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</si>
  <si>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</si>
  <si>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</si>
  <si>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</si>
  <si>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</si>
  <si>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</si>
  <si>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</si>
  <si>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</si>
  <si>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</si>
  <si>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</si>
  <si>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</si>
  <si>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</si>
  <si>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</si>
  <si>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</si>
  <si>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</si>
  <si>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</si>
  <si>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</si>
  <si>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</si>
  <si>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</si>
  <si>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</si>
  <si>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</si>
  <si>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</si>
  <si>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</si>
  <si>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</si>
  <si>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</si>
  <si>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</si>
  <si>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</si>
  <si>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</si>
  <si>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</si>
  <si>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</si>
  <si>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</si>
  <si>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</si>
  <si>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</si>
  <si>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</si>
  <si>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</si>
  <si>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</si>
  <si>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</si>
  <si>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</si>
  <si>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</si>
  <si>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</si>
  <si>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</si>
  <si>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</si>
  <si>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</si>
  <si>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</si>
  <si>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</si>
  <si>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</si>
  <si>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</si>
  <si>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</si>
  <si>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</si>
  <si>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</si>
  <si>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</si>
  <si>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</si>
  <si>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</si>
  <si>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</si>
  <si>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</si>
  <si>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</si>
  <si>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</si>
  <si>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</si>
  <si>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</si>
  <si>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</si>
  <si>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</si>
  <si>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</si>
  <si>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</si>
  <si>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</si>
  <si>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</si>
  <si>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</si>
  <si>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</si>
  <si>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</si>
  <si>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</si>
  <si>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</si>
  <si>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</si>
  <si>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</si>
  <si>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</si>
  <si>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</si>
  <si>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</si>
  <si>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</si>
  <si>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</si>
  <si>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</si>
  <si>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</si>
  <si>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</si>
  <si>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</si>
  <si>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</si>
  <si>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</si>
  <si>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</si>
  <si>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</si>
  <si>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</si>
  <si>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</si>
  <si>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</si>
  <si>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</si>
  <si>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</si>
  <si>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</si>
  <si>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</si>
  <si>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</si>
  <si>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</si>
  <si>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</si>
  <si>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</si>
  <si>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</si>
  <si>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</si>
  <si>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</si>
  <si>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</si>
  <si>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</si>
  <si>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</si>
  <si>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</si>
  <si>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</si>
  <si>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</si>
  <si>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</si>
  <si>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</si>
  <si>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</si>
  <si>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</si>
  <si>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</si>
  <si>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</si>
  <si>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</si>
  <si>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</si>
  <si>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</si>
  <si>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</si>
  <si>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</si>
  <si>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</si>
  <si>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</si>
  <si>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</si>
  <si>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</si>
  <si>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</si>
  <si>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</si>
  <si>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</si>
  <si>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</si>
  <si>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</si>
  <si>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</si>
  <si>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</si>
  <si>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</si>
  <si>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</si>
  <si>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</si>
  <si>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</si>
  <si>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</si>
  <si>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</si>
  <si>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</si>
  <si>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</si>
  <si>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</si>
  <si>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</si>
  <si>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</si>
  <si>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</si>
  <si>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</si>
  <si>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</si>
  <si>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</si>
  <si>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</si>
  <si>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</si>
  <si>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</si>
  <si>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</si>
  <si>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</si>
  <si>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</si>
  <si>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</si>
  <si>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</si>
  <si>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</si>
  <si>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</si>
  <si>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</si>
  <si>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</si>
  <si>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</si>
  <si>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</si>
  <si>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</si>
  <si>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</si>
  <si>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</si>
  <si>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</si>
  <si>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</si>
  <si>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</si>
  <si>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</si>
  <si>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</si>
  <si>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</si>
  <si>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</si>
  <si>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</si>
  <si>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</si>
  <si>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</si>
  <si>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</si>
  <si>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</si>
  <si>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</si>
  <si>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</si>
  <si>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</si>
  <si>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</si>
  <si>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</si>
  <si>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</si>
  <si>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</si>
  <si>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</si>
  <si>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</si>
  <si>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</si>
  <si>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</si>
  <si>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</si>
  <si>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</si>
  <si>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</si>
  <si>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</si>
  <si>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</si>
  <si>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</si>
  <si>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</si>
  <si>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</si>
  <si>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</si>
  <si>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</si>
  <si>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</si>
  <si>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</si>
  <si>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</si>
  <si>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</si>
  <si>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</si>
  <si>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</si>
  <si>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</si>
  <si>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</si>
  <si>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</si>
  <si>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</si>
  <si>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</si>
  <si>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</si>
  <si>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</si>
  <si>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</si>
  <si>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</si>
  <si>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</si>
  <si>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</si>
  <si>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</si>
  <si>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</si>
  <si>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</si>
  <si>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</si>
  <si>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</si>
  <si>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</si>
  <si>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</si>
  <si>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</si>
  <si>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</si>
  <si>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</si>
  <si>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</si>
  <si>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</si>
  <si>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</si>
  <si>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</si>
  <si>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</si>
  <si>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</si>
  <si>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</si>
  <si>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</si>
  <si>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</si>
  <si>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</si>
  <si>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</si>
  <si>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</si>
  <si>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</si>
  <si>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</si>
  <si>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</si>
  <si>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</si>
  <si>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</si>
  <si>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</si>
  <si>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</si>
  <si>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</si>
  <si>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</si>
  <si>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</si>
  <si>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</si>
  <si>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</si>
  <si>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</si>
  <si>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</si>
  <si>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</si>
  <si>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</si>
  <si>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</si>
  <si>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</si>
  <si>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</si>
  <si>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</si>
  <si>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</si>
  <si>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</si>
  <si>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</si>
  <si>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</si>
  <si>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</si>
  <si>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</si>
  <si>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</si>
  <si>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</si>
  <si>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</si>
  <si>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</si>
  <si>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</si>
  <si>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</si>
  <si>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</si>
  <si>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</si>
  <si>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</si>
  <si>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</si>
  <si>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</si>
  <si>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</si>
  <si>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</si>
  <si>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</si>
  <si>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</si>
  <si>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</si>
  <si>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</si>
  <si>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</si>
  <si>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</si>
  <si>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</si>
  <si>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</si>
  <si>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</si>
  <si>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</si>
  <si>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</si>
  <si>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</si>
  <si>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</si>
  <si>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</si>
  <si>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</si>
  <si>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</si>
  <si>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</si>
  <si>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</si>
  <si>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</si>
  <si>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</si>
  <si>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</si>
  <si>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</si>
  <si>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</si>
  <si>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</si>
  <si>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</si>
  <si>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</si>
  <si>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</si>
  <si>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</si>
  <si>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</si>
  <si>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</si>
  <si>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</si>
  <si>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</si>
  <si>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</si>
  <si>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</si>
  <si>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</si>
  <si>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</si>
  <si>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</si>
  <si>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</si>
  <si>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</si>
  <si>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</si>
  <si>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</si>
  <si>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</si>
  <si>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</si>
  <si>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</si>
  <si>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</si>
  <si>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</si>
  <si>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</si>
  <si>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</si>
  <si>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</si>
  <si>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</si>
  <si>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</si>
  <si>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</si>
  <si>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</si>
  <si>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</si>
  <si>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</si>
  <si>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</si>
  <si>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</si>
  <si>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</si>
  <si>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</si>
  <si>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</si>
  <si>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</si>
  <si>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</si>
  <si>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</si>
  <si>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</si>
  <si>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</si>
  <si>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</si>
  <si>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</si>
  <si>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</si>
  <si>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</si>
  <si>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</si>
  <si>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</si>
  <si>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</si>
  <si>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</si>
  <si>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</si>
  <si>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</si>
  <si>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</si>
  <si>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</si>
  <si>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</si>
  <si>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</si>
  <si>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</si>
  <si>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</si>
  <si>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</si>
  <si>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</si>
  <si>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</si>
  <si>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</si>
  <si>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</si>
  <si>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</si>
  <si>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</si>
  <si>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</si>
  <si>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</si>
  <si>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</si>
  <si>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</si>
  <si>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</si>
  <si>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</si>
  <si>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</si>
  <si>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</si>
  <si>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</si>
  <si>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</si>
  <si>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</si>
  <si>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</si>
  <si>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</si>
  <si>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</si>
  <si>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</si>
  <si>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</si>
  <si>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</si>
  <si>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</si>
  <si>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</si>
  <si>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</si>
  <si>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</si>
  <si>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</si>
  <si>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</si>
  <si>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</si>
  <si>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</si>
  <si>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</si>
  <si>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</si>
  <si>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</si>
  <si>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</si>
  <si>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</si>
  <si>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</si>
  <si>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</si>
  <si>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</si>
  <si>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</si>
  <si>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</si>
  <si>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</si>
  <si>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</si>
  <si>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</si>
  <si>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</si>
  <si>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</si>
  <si>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</si>
  <si>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</si>
  <si>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</si>
  <si>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</si>
  <si>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</si>
  <si>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</si>
  <si>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</si>
  <si>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</si>
  <si>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</si>
  <si>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</si>
  <si>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</si>
  <si>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</si>
  <si>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</si>
  <si>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</si>
  <si>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</si>
  <si>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</si>
  <si>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</si>
  <si>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</si>
  <si>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</si>
  <si>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</si>
  <si>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</si>
  <si>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</si>
  <si>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</si>
  <si>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</si>
  <si>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</si>
  <si>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</si>
  <si>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</si>
  <si>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</si>
  <si>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</si>
  <si>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</si>
  <si>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</si>
  <si>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</si>
  <si>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</si>
  <si>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</si>
  <si>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</si>
  <si>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</si>
  <si>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</si>
  <si>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</si>
  <si>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</si>
  <si>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</si>
  <si>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</si>
  <si>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</si>
  <si>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</si>
  <si>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</si>
  <si>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</si>
  <si>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</si>
  <si>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</si>
  <si>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</si>
  <si>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</si>
  <si>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</si>
  <si>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</si>
  <si>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</si>
  <si>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</si>
  <si>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</si>
  <si>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</si>
  <si>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</si>
  <si>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</si>
  <si>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</si>
  <si>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</si>
  <si>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</si>
  <si>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</si>
  <si>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</si>
  <si>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</si>
  <si>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</si>
  <si>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</si>
  <si>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</si>
  <si>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</si>
  <si>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</si>
  <si>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</si>
  <si>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</si>
  <si>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</si>
  <si>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</si>
  <si>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</si>
  <si>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</si>
  <si>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</si>
  <si>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</si>
  <si>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</si>
  <si>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</si>
  <si>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</si>
  <si>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</si>
  <si>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</si>
  <si>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</si>
  <si>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</si>
  <si>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</si>
  <si>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</si>
  <si>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</si>
  <si>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</si>
  <si>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</si>
  <si>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</si>
  <si>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</si>
  <si>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</si>
  <si>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</si>
  <si>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</si>
  <si>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</si>
  <si>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</si>
  <si>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</si>
  <si>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</si>
  <si>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</si>
  <si>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</si>
  <si>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</si>
  <si>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</si>
  <si>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</si>
  <si>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</si>
  <si>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</si>
  <si>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</si>
  <si>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</si>
  <si>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</si>
  <si>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</si>
  <si>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</si>
  <si>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</si>
  <si>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</si>
  <si>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</si>
  <si>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</si>
  <si>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</si>
  <si>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</si>
  <si>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</si>
  <si>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</si>
  <si>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</si>
  <si>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</si>
  <si>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</si>
  <si>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</si>
  <si>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</si>
  <si>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</si>
  <si>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</si>
  <si>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</si>
  <si>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</si>
  <si>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</si>
  <si>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</si>
  <si>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</si>
  <si>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</si>
  <si>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</si>
  <si>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</si>
  <si>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</si>
  <si>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</si>
  <si>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</si>
  <si>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</si>
  <si>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</si>
  <si>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</si>
  <si>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</si>
  <si>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</si>
  <si>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</si>
  <si>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</si>
  <si>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</si>
  <si>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</si>
  <si>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</si>
  <si>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</si>
  <si>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</si>
  <si>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</si>
  <si>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</si>
  <si>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</si>
  <si>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</si>
  <si>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</si>
  <si>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</si>
  <si>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</si>
  <si>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</si>
  <si>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</si>
  <si>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</si>
  <si>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</si>
  <si>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</si>
  <si>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</si>
  <si>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</si>
  <si>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</si>
  <si>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</si>
  <si>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</si>
  <si>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</si>
  <si>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</si>
  <si>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</si>
  <si>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</si>
  <si>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</si>
  <si>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</si>
  <si>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</si>
  <si>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</si>
  <si>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</si>
  <si>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</si>
  <si>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</si>
  <si>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</si>
  <si>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</si>
  <si>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</si>
  <si>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</si>
  <si>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</si>
  <si>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</si>
  <si>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</si>
  <si>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</si>
  <si>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</si>
  <si>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</si>
  <si>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</si>
  <si>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</si>
  <si>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</si>
  <si>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</si>
  <si>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</si>
  <si>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</si>
  <si>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</si>
  <si>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</si>
  <si>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</si>
  <si>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</si>
  <si>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</si>
  <si>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</si>
  <si>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</si>
  <si>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</si>
  <si>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</si>
  <si>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</si>
  <si>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</si>
  <si>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</si>
  <si>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</si>
  <si>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</si>
  <si>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</si>
  <si>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</si>
  <si>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</si>
  <si>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</si>
  <si>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</si>
  <si>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</si>
  <si>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</si>
  <si>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</si>
  <si>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</si>
  <si>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</si>
  <si>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</si>
  <si>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</si>
  <si>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</si>
  <si>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</si>
  <si>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</si>
  <si>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</si>
  <si>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</si>
  <si>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</si>
  <si>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</si>
  <si>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</si>
  <si>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</si>
  <si>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</si>
  <si>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</si>
  <si>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</si>
  <si>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</si>
  <si>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</si>
  <si>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</si>
  <si>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</si>
  <si>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</si>
  <si>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</si>
  <si>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</si>
  <si>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</si>
  <si>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</si>
  <si>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</si>
  <si>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</si>
  <si>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</si>
  <si>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</si>
  <si>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</si>
  <si>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</si>
  <si>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</si>
  <si>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</si>
  <si>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</si>
  <si>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</si>
  <si>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</si>
  <si>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</si>
  <si>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</si>
  <si>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</si>
  <si>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</si>
  <si>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</si>
  <si>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</si>
  <si>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</si>
  <si>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</si>
  <si>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</si>
  <si>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</si>
  <si>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</si>
  <si>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</si>
  <si>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</si>
  <si>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</si>
  <si>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</si>
  <si>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</si>
  <si>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</si>
  <si>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</si>
  <si>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</si>
  <si>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</si>
  <si>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</si>
  <si>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</si>
  <si>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</si>
  <si>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</si>
  <si>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</si>
  <si>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</si>
  <si>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</si>
  <si>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</si>
  <si>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</si>
  <si>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</si>
  <si>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</si>
  <si>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</si>
  <si>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</si>
  <si>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</si>
  <si>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</si>
  <si>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</si>
  <si>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</si>
  <si>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</si>
  <si>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</si>
  <si>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</si>
  <si>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</si>
  <si>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</si>
  <si>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</si>
  <si>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</si>
  <si>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</si>
  <si>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</si>
  <si>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</si>
  <si>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</si>
  <si>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</si>
  <si>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</si>
  <si>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</si>
  <si>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</si>
  <si>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</si>
  <si>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</si>
  <si>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</si>
  <si>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</si>
  <si>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</si>
  <si>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</si>
  <si>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</si>
  <si>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</si>
  <si>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</si>
  <si>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</si>
  <si>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</si>
  <si>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</si>
  <si>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</si>
  <si>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</si>
  <si>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</si>
  <si>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</si>
  <si>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</si>
  <si>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</si>
  <si>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</si>
  <si>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</si>
  <si>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</si>
  <si>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</si>
  <si>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</si>
  <si>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</si>
  <si>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</si>
  <si>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</si>
  <si>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</si>
  <si>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</si>
  <si>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</si>
  <si>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</si>
  <si>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</si>
  <si>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</si>
  <si>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</si>
  <si>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</si>
  <si>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</si>
  <si>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</si>
  <si>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</si>
  <si>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</si>
  <si>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</si>
  <si>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</si>
  <si>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</si>
  <si>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</si>
  <si>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</si>
  <si>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</si>
  <si>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</si>
  <si>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</si>
  <si>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</si>
  <si>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</si>
  <si>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</si>
  <si>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</si>
  <si>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</si>
  <si>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</si>
  <si>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</si>
  <si>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</si>
  <si>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</si>
  <si>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</si>
  <si>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</si>
  <si>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</si>
  <si>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</si>
  <si>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</si>
  <si>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</si>
  <si>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</si>
  <si>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</si>
  <si>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</si>
  <si>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</si>
  <si>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</si>
  <si>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</si>
  <si>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</si>
  <si>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</si>
  <si>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</si>
  <si>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</si>
  <si>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</si>
  <si>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</si>
  <si>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</si>
  <si>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</si>
  <si>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</si>
  <si>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</si>
  <si>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</si>
  <si>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</si>
  <si>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</si>
  <si>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</si>
  <si>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</si>
  <si>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</si>
  <si>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</si>
  <si>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</si>
  <si>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</si>
  <si>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</si>
  <si>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</si>
  <si>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</si>
  <si>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</si>
  <si>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</si>
  <si>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</si>
  <si>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</si>
  <si>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</si>
  <si>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</si>
  <si>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</si>
  <si>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</si>
  <si>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</si>
  <si>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</si>
  <si>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</si>
  <si>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</si>
  <si>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</si>
  <si>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</si>
  <si>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</si>
  <si>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</si>
  <si>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</si>
  <si>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</si>
  <si>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</si>
  <si>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</si>
  <si>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</si>
  <si>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</si>
  <si>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</si>
  <si>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</si>
  <si>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</si>
  <si>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</si>
  <si>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</si>
  <si>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</si>
  <si>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</si>
  <si>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</si>
  <si>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</si>
  <si>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</si>
  <si>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</si>
  <si>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</si>
  <si>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</si>
  <si>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</si>
  <si>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</si>
  <si>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</si>
  <si>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</si>
  <si>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</si>
  <si>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</si>
  <si>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</si>
  <si>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</si>
  <si>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</si>
  <si>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</si>
  <si>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</si>
  <si>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</si>
  <si>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</si>
  <si>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</si>
  <si>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</si>
  <si>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</si>
  <si>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</si>
  <si>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</si>
  <si>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</si>
  <si>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</si>
  <si>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</si>
  <si>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</si>
  <si>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</si>
  <si>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</si>
  <si>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</si>
  <si>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</si>
  <si>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</si>
  <si>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</si>
  <si>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</si>
  <si>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</si>
  <si>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</si>
  <si>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</si>
  <si>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</si>
  <si>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</si>
  <si>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</si>
  <si>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</si>
  <si>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</si>
  <si>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</si>
  <si>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</si>
  <si>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</si>
  <si>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</si>
  <si>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</si>
  <si>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</si>
  <si>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</si>
  <si>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</si>
  <si>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</si>
  <si>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</si>
  <si>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</si>
  <si>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</si>
  <si>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</si>
  <si>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</si>
  <si>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</si>
  <si>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</si>
  <si>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</si>
  <si>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</si>
  <si>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</si>
  <si>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</si>
  <si>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</si>
  <si>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</si>
  <si>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</si>
  <si>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</si>
  <si>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</si>
  <si>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</si>
  <si>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</si>
  <si>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</si>
  <si>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</si>
  <si>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</si>
  <si>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</si>
  <si>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</si>
  <si>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</si>
  <si>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</si>
  <si>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</si>
  <si>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</si>
  <si>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</si>
  <si>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</si>
  <si>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</si>
  <si>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</si>
  <si>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</si>
  <si>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</si>
  <si>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</si>
  <si>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</si>
  <si>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</si>
  <si>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</si>
  <si>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</si>
  <si>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</si>
  <si>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</si>
  <si>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</si>
  <si>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</si>
  <si>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</si>
  <si>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</si>
  <si>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</si>
  <si>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</si>
  <si>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</si>
  <si>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</si>
  <si>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</si>
  <si>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</si>
  <si>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</si>
  <si>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</si>
  <si>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</si>
  <si>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</si>
  <si>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</si>
  <si>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</si>
  <si>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</si>
  <si>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</si>
  <si>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</si>
  <si>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</si>
  <si>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</si>
  <si>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</si>
  <si>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</si>
  <si>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</si>
  <si>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</si>
  <si>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</si>
  <si>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</si>
  <si>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</si>
  <si>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</si>
  <si>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</si>
  <si>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</si>
  <si>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</si>
  <si>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</si>
  <si>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</si>
  <si>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</si>
  <si>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</si>
  <si>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</si>
  <si>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</si>
  <si>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</si>
  <si>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</si>
  <si>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</si>
  <si>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</si>
  <si>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</si>
  <si>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</si>
  <si>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</si>
  <si>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</si>
  <si>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</si>
  <si>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</si>
  <si>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</si>
  <si>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</si>
  <si>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</si>
  <si>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</si>
  <si>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</si>
  <si>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</si>
  <si>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</si>
  <si>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</si>
  <si>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</si>
  <si>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</si>
  <si>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</si>
  <si>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</si>
  <si>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</si>
  <si>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</si>
  <si>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</si>
  <si>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</si>
  <si>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</si>
  <si>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</si>
  <si>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</si>
  <si>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</si>
  <si>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</si>
  <si>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</si>
  <si>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</si>
  <si>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</si>
  <si>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</si>
  <si>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</si>
  <si>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</si>
  <si>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</si>
  <si>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</si>
  <si>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</si>
  <si>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</si>
  <si>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</si>
  <si>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</si>
  <si>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</si>
  <si>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</si>
  <si>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</si>
  <si>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</si>
  <si>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</si>
  <si>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</si>
  <si>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</si>
  <si>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</si>
  <si>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</si>
  <si>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</si>
  <si>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</si>
  <si>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</si>
  <si>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</si>
  <si>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</si>
  <si>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</si>
  <si>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</si>
  <si>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</si>
  <si>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</si>
  <si>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</si>
  <si>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</si>
  <si>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</si>
  <si>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</si>
  <si>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</si>
  <si>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</si>
  <si>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</si>
  <si>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</si>
  <si>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</si>
  <si>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</si>
  <si>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</si>
  <si>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</si>
  <si>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</si>
  <si>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</si>
  <si>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</si>
  <si>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</si>
  <si>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</si>
  <si>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</si>
  <si>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</si>
  <si>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</si>
  <si>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</si>
  <si>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</si>
  <si>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</si>
  <si>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</si>
  <si>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</si>
  <si>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</si>
  <si>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</si>
  <si>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</si>
  <si>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</si>
  <si>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</si>
  <si>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</si>
  <si>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</si>
  <si>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</si>
  <si>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</si>
  <si>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</si>
  <si>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</si>
  <si>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</si>
  <si>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</si>
  <si>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</si>
  <si>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</si>
  <si>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</si>
  <si>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</si>
  <si>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</si>
  <si>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</si>
  <si>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</si>
  <si>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</si>
  <si>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</si>
  <si>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</si>
  <si>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</si>
  <si>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</si>
  <si>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</si>
  <si>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</si>
  <si>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</si>
  <si>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</si>
  <si>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</si>
  <si>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</si>
  <si>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</si>
  <si>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</si>
  <si>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</si>
  <si>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</si>
  <si>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</si>
  <si>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</si>
  <si>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</si>
  <si>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</si>
  <si>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</si>
  <si>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</si>
  <si>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</si>
  <si>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</si>
  <si>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</si>
  <si>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</si>
  <si>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</si>
  <si>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</si>
  <si>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</si>
  <si>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</si>
  <si>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</si>
  <si>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</si>
  <si>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</si>
  <si>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</si>
  <si>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</si>
  <si>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</si>
  <si>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</si>
  <si>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</si>
  <si>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</si>
  <si>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</si>
  <si>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</si>
  <si>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</si>
  <si>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</si>
  <si>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</si>
  <si>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</si>
  <si>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</si>
  <si>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</si>
  <si>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</si>
  <si>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</si>
  <si>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</si>
  <si>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</si>
  <si>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</si>
  <si>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</si>
  <si>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</si>
  <si>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</si>
  <si>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</si>
  <si>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</si>
  <si>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</si>
  <si>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</si>
  <si>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</si>
  <si>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</si>
  <si>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</si>
  <si>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</si>
  <si>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</si>
  <si>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</si>
  <si>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</si>
  <si>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</si>
  <si>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</si>
  <si>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</si>
  <si>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</si>
  <si>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</si>
  <si>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</si>
  <si>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</si>
  <si>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</si>
  <si>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</si>
  <si>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</si>
  <si>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</si>
  <si>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</si>
  <si>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</si>
  <si>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</si>
  <si>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</si>
  <si>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</si>
  <si>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</si>
  <si>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</si>
  <si>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</si>
  <si>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</si>
  <si>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</si>
  <si>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</si>
  <si>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</si>
  <si>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</si>
  <si>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</si>
  <si>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</si>
  <si>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</si>
  <si>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</si>
  <si>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</si>
  <si>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</si>
  <si>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</si>
  <si>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</si>
  <si>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</si>
  <si>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</si>
  <si>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</si>
  <si>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</si>
  <si>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</si>
  <si>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</si>
  <si>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</si>
  <si>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</si>
  <si>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</si>
  <si>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</si>
  <si>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</si>
  <si>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</si>
  <si>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</si>
  <si>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</si>
  <si>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</si>
  <si>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</si>
  <si>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</si>
  <si>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</si>
  <si>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</si>
  <si>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</si>
  <si>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</si>
  <si>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</si>
  <si>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</si>
  <si>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</si>
  <si>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</si>
  <si>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</si>
  <si>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</si>
  <si>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</si>
  <si>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</si>
  <si>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</si>
  <si>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</si>
  <si>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</si>
  <si>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</si>
  <si>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</si>
  <si>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</si>
  <si>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</si>
  <si>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</si>
  <si>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</si>
  <si>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</si>
  <si>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</si>
  <si>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</si>
  <si>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</si>
  <si>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</si>
  <si>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</si>
  <si>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</si>
  <si>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</si>
  <si>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</si>
  <si>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</si>
  <si>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</si>
  <si>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</si>
  <si>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</si>
  <si>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</si>
  <si>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</si>
  <si>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</si>
  <si>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</si>
  <si>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</si>
  <si>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</si>
  <si>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</si>
  <si>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</si>
  <si>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</si>
  <si>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</si>
  <si>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</si>
  <si>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</si>
  <si>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</si>
  <si>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</si>
  <si>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</si>
  <si>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</si>
  <si>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</si>
  <si>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</si>
  <si>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</si>
  <si>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</si>
  <si>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</si>
  <si>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</si>
  <si>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</si>
  <si>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</si>
  <si>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</si>
  <si>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</si>
  <si>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</si>
  <si>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</si>
  <si>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</si>
  <si>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</si>
  <si>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</si>
  <si>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</si>
  <si>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</si>
  <si>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</si>
  <si>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</si>
  <si>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</si>
  <si>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</si>
  <si>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</si>
  <si>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</si>
  <si>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</si>
  <si>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</si>
  <si>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</si>
  <si>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</si>
  <si>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</si>
  <si>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</si>
  <si>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</si>
  <si>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</si>
  <si>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</si>
  <si>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</si>
  <si>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</si>
  <si>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</si>
  <si>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</si>
  <si>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</si>
  <si>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</si>
  <si>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</si>
  <si>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</si>
  <si>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</si>
  <si>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</si>
  <si>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</si>
  <si>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</si>
  <si>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</si>
  <si>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</si>
  <si>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</si>
  <si>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</si>
  <si>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</si>
  <si>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</si>
  <si>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</si>
  <si>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</si>
  <si>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</si>
  <si>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</si>
  <si>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</si>
  <si>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</si>
  <si>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</si>
  <si>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</si>
  <si>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</si>
  <si>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</si>
  <si>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</si>
  <si>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</si>
  <si>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</si>
  <si>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</si>
  <si>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</si>
  <si>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</si>
  <si>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</si>
  <si>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</si>
  <si>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</si>
  <si>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</si>
  <si>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</si>
  <si>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</si>
  <si>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</si>
  <si>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</si>
  <si>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</si>
  <si>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</si>
  <si>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</si>
  <si>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</si>
  <si>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</si>
  <si>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</si>
  <si>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</si>
  <si>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</si>
  <si>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</si>
  <si>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</si>
  <si>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</si>
  <si>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</si>
  <si>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</si>
  <si>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</si>
  <si>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</si>
  <si>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</si>
  <si>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</si>
  <si>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</si>
  <si>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</si>
  <si>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</si>
  <si>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</si>
  <si>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</si>
  <si>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</si>
  <si>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</si>
  <si>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</si>
  <si>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</si>
  <si>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</si>
  <si>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</si>
  <si>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</si>
  <si>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</si>
  <si>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</si>
  <si>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</si>
  <si>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</si>
  <si>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</si>
  <si>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</si>
  <si>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</si>
  <si>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</si>
  <si>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</si>
  <si>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</si>
  <si>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</si>
  <si>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</si>
  <si>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</si>
  <si>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</si>
  <si>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</si>
  <si>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</si>
  <si>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</si>
  <si>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</si>
  <si>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</si>
  <si>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</si>
  <si>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</si>
  <si>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</si>
  <si>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</si>
  <si>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</si>
  <si>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</si>
  <si>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</si>
  <si>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</si>
  <si>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</si>
  <si>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</si>
  <si>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</si>
  <si>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</si>
  <si>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</si>
  <si>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</si>
  <si>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</si>
  <si>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</si>
  <si>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</si>
  <si>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</si>
  <si>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</si>
  <si>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</si>
  <si>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</si>
  <si>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</si>
  <si>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</si>
  <si>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</si>
  <si>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</si>
  <si>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</si>
  <si>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</si>
  <si>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</si>
  <si>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</si>
  <si>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</si>
  <si>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</si>
  <si>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</si>
  <si>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</si>
  <si>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</si>
  <si>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</si>
  <si>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</si>
  <si>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</si>
  <si>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</si>
  <si>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</si>
  <si>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</si>
  <si>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</si>
  <si>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</si>
  <si>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</si>
  <si>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</si>
  <si>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</si>
  <si>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</si>
  <si>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</si>
  <si>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</si>
  <si>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</si>
  <si>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</si>
  <si>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</si>
  <si>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</si>
  <si>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</si>
  <si>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</si>
  <si>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</si>
  <si>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</si>
  <si>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</si>
  <si>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</si>
  <si>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</si>
  <si>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</si>
  <si>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</si>
  <si>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</si>
  <si>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</si>
  <si>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</si>
  <si>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</si>
  <si>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</si>
  <si>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</si>
  <si>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</si>
  <si>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</si>
  <si>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</si>
  <si>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</si>
  <si>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</si>
  <si>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</si>
  <si>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</si>
  <si>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</si>
  <si>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</si>
  <si>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</si>
  <si>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</si>
  <si>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</si>
  <si>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</si>
  <si>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</si>
  <si>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</si>
  <si>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</si>
  <si>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</si>
  <si>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</si>
  <si>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</si>
  <si>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</si>
  <si>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</si>
  <si>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</si>
  <si>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</si>
  <si>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</si>
  <si>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</si>
  <si>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</si>
  <si>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</si>
  <si>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</si>
  <si>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</si>
  <si>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</si>
  <si>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</si>
  <si>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</si>
  <si>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</si>
  <si>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</si>
  <si>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</si>
  <si>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</si>
  <si>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</si>
  <si>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</si>
  <si>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</si>
  <si>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</si>
  <si>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</si>
  <si>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</si>
  <si>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</si>
  <si>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</si>
  <si>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</si>
  <si>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</si>
  <si>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</si>
  <si>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</si>
  <si>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</si>
  <si>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</si>
  <si>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</si>
  <si>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</si>
  <si>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</si>
  <si>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</si>
  <si>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</si>
  <si>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</si>
  <si>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</si>
  <si>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</si>
  <si>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</si>
  <si>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</si>
  <si>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</si>
  <si>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</si>
  <si>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</si>
  <si>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</si>
  <si>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</si>
  <si>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</si>
  <si>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</si>
  <si>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</si>
  <si>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</si>
  <si>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</si>
  <si>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</si>
  <si>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</si>
  <si>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</si>
  <si>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</si>
  <si>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</si>
  <si>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</si>
  <si>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</si>
  <si>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</si>
  <si>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</si>
  <si>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</si>
  <si>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</si>
  <si>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</si>
  <si>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</si>
  <si>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</si>
  <si>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</si>
  <si>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</si>
  <si>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</si>
  <si>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</si>
  <si>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</si>
  <si>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</si>
  <si>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</si>
  <si>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</si>
  <si>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</si>
  <si>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</si>
  <si>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</si>
  <si>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</si>
  <si>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</si>
  <si>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</si>
  <si>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</si>
  <si>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</si>
  <si>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</si>
  <si>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</si>
  <si>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</si>
  <si>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</si>
  <si>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</si>
  <si>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</si>
  <si>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</si>
  <si>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</si>
  <si>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</si>
  <si>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</si>
  <si>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</si>
  <si>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</si>
  <si>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</si>
  <si>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</si>
  <si>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</si>
  <si>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</si>
  <si>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</si>
  <si>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</si>
  <si>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</si>
  <si>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</si>
  <si>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</si>
  <si>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</si>
  <si>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</si>
  <si>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</si>
  <si>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</si>
  <si>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</si>
  <si>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</si>
  <si>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</si>
  <si>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</si>
  <si>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</si>
  <si>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</si>
  <si>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</si>
  <si>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</si>
  <si>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</si>
  <si>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</si>
  <si>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</si>
  <si>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</si>
  <si>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</si>
  <si>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</si>
  <si>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</si>
  <si>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</si>
  <si>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</si>
  <si>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</si>
  <si>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</si>
  <si>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</si>
  <si>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</si>
  <si>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</si>
  <si>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</si>
  <si>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</si>
  <si>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</si>
  <si>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</si>
  <si>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</si>
  <si>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</si>
  <si>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</si>
  <si>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</si>
  <si>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</si>
  <si>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</si>
  <si>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</si>
  <si>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</si>
  <si>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</si>
  <si>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</si>
  <si>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</si>
  <si>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</si>
  <si>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</si>
  <si>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</si>
  <si>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</si>
  <si>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</si>
  <si>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</si>
  <si>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</si>
  <si>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</si>
  <si>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</si>
  <si>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</si>
  <si>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</si>
  <si>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</si>
  <si>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</si>
  <si>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</si>
  <si>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</si>
  <si>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</si>
  <si>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</si>
  <si>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</si>
  <si>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</si>
  <si>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</si>
  <si>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</si>
  <si>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</si>
  <si>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</si>
  <si>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</si>
  <si>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</si>
  <si>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</si>
  <si>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</si>
  <si>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</si>
  <si>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</si>
  <si>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</si>
  <si>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</si>
  <si>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</si>
  <si>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</si>
  <si>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</si>
  <si>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</si>
  <si>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</si>
  <si>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</si>
  <si>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</si>
  <si>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</si>
  <si>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</si>
  <si>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</si>
  <si>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</si>
  <si>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</si>
  <si>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</si>
  <si>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</si>
  <si>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</si>
  <si>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</si>
  <si>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</si>
  <si>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</si>
  <si>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</si>
  <si>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</si>
  <si>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</si>
  <si>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</si>
  <si>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</si>
  <si>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</si>
  <si>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</si>
  <si>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</si>
  <si>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</si>
  <si>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</si>
  <si>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</si>
  <si>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</si>
  <si>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</si>
  <si>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</si>
  <si>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</si>
  <si>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</si>
  <si>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</si>
  <si>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</si>
  <si>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</si>
  <si>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</si>
  <si>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</si>
  <si>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</si>
  <si>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</si>
  <si>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</si>
  <si>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</si>
  <si>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</si>
  <si>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</si>
  <si>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</si>
  <si>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</si>
  <si>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</si>
  <si>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</si>
  <si>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</si>
  <si>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</si>
  <si>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</si>
  <si>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</si>
  <si>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</si>
  <si>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</si>
  <si>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</si>
  <si>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</si>
  <si>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</si>
  <si>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</si>
  <si>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</si>
  <si>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</si>
  <si>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</si>
  <si>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</si>
  <si>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</si>
  <si>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</si>
  <si>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</si>
  <si>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</si>
  <si>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</si>
  <si>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</si>
  <si>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</si>
  <si>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</si>
  <si>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</si>
  <si>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</si>
  <si>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</si>
  <si>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</si>
  <si>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</si>
  <si>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</si>
  <si>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</si>
  <si>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</si>
  <si>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</si>
  <si>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</si>
  <si>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</si>
  <si>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</si>
  <si>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</si>
  <si>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</si>
  <si>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</si>
  <si>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</si>
  <si>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</si>
  <si>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</si>
  <si>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</si>
  <si>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</si>
  <si>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</si>
  <si>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</si>
  <si>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</si>
  <si>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</si>
  <si>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</si>
  <si>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</si>
  <si>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</si>
  <si>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</si>
  <si>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</si>
  <si>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</si>
  <si>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</si>
  <si>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</si>
  <si>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</si>
  <si>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</si>
  <si>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</si>
  <si>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</si>
  <si>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</si>
  <si>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</si>
  <si>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</si>
  <si>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</si>
  <si>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</si>
  <si>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</si>
  <si>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</si>
  <si>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</si>
  <si>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</si>
  <si>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</si>
  <si>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</si>
  <si>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</si>
  <si>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</si>
  <si>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</si>
  <si>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</si>
  <si>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</si>
  <si>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</si>
  <si>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</si>
  <si>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</si>
  <si>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</si>
  <si>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</si>
  <si>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</si>
  <si>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</si>
  <si>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</si>
  <si>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</si>
  <si>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</si>
  <si>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</si>
  <si>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</si>
  <si>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</si>
  <si>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</si>
  <si>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</si>
  <si>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</si>
  <si>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</si>
  <si>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</si>
  <si>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</si>
  <si>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</si>
  <si>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</si>
  <si>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</si>
  <si>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</si>
  <si>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</si>
  <si>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</si>
  <si>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</si>
  <si>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</si>
  <si>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</si>
  <si>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</si>
  <si>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</si>
  <si>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</si>
  <si>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</si>
  <si>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</si>
  <si>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</si>
  <si>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</si>
  <si>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</si>
  <si>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</si>
  <si>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</si>
  <si>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</si>
  <si>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</si>
  <si>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</si>
  <si>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</si>
  <si>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</si>
  <si>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</si>
  <si>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</si>
  <si>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</si>
  <si>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</si>
  <si>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</si>
  <si>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</si>
  <si>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</si>
  <si>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</si>
  <si>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</si>
  <si>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</si>
  <si>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</si>
  <si>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</si>
  <si>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</si>
  <si>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</si>
  <si>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</si>
  <si>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</si>
  <si>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</si>
  <si>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</si>
  <si>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</si>
  <si>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</si>
  <si>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</si>
  <si>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</si>
  <si>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</si>
  <si>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</si>
  <si>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</si>
  <si>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</si>
  <si>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</si>
  <si>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</si>
  <si>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</si>
  <si>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</si>
  <si>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</si>
  <si>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</si>
  <si>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</si>
  <si>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</si>
  <si>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</si>
  <si>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</si>
  <si>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</si>
  <si>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</si>
  <si>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</si>
  <si>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</si>
  <si>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</si>
  <si>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</si>
  <si>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</si>
  <si>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</si>
  <si>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</si>
  <si>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</si>
  <si>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</si>
  <si>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</si>
  <si>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</si>
  <si>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</si>
  <si>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</si>
  <si>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</si>
  <si>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</si>
  <si>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</si>
  <si>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</si>
  <si>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</si>
  <si>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</si>
  <si>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</si>
  <si>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</si>
  <si>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</si>
  <si>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</si>
  <si>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</si>
  <si>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</si>
  <si>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</si>
  <si>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</si>
  <si>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</si>
  <si>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</si>
  <si>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</si>
  <si>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</si>
  <si>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</si>
  <si>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</si>
  <si>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</si>
  <si>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</si>
  <si>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</si>
  <si>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</si>
  <si>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</si>
  <si>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</si>
  <si>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</si>
  <si>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</si>
  <si>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</si>
  <si>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</si>
  <si>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</si>
  <si>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</si>
  <si>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</si>
  <si>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</si>
  <si>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</si>
  <si>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</si>
  <si>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</si>
  <si>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</si>
  <si>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</si>
  <si>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</si>
  <si>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</si>
  <si>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</si>
  <si>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</si>
  <si>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</si>
  <si>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</si>
  <si>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</si>
  <si>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</si>
  <si>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</si>
  <si>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</si>
  <si>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</si>
  <si>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</si>
  <si>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</si>
  <si>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</si>
  <si>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</si>
  <si>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</si>
  <si>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</si>
  <si>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</si>
  <si>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</si>
  <si>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</si>
  <si>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</si>
  <si>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</si>
  <si>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</si>
  <si>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</si>
  <si>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</si>
  <si>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</si>
  <si>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</si>
  <si>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</si>
  <si>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</si>
  <si>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</si>
  <si>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</si>
  <si>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</si>
  <si>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</si>
  <si>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</si>
  <si>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</si>
  <si>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</si>
  <si>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</si>
  <si>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</si>
  <si>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</si>
  <si>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</si>
  <si>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</si>
  <si>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</si>
  <si>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</si>
  <si>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</si>
  <si>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</si>
  <si>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</si>
  <si>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</si>
  <si>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</si>
  <si>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</si>
  <si>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</si>
  <si>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</si>
  <si>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</si>
  <si>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</si>
  <si>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</si>
  <si>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</si>
  <si>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</si>
  <si>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</si>
  <si>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</si>
  <si>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</si>
  <si>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</si>
  <si>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</si>
  <si>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</si>
  <si>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</si>
  <si>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</si>
  <si>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</si>
  <si>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</si>
  <si>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</si>
  <si>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</si>
  <si>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</si>
  <si>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</si>
  <si>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</si>
  <si>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</si>
  <si>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</si>
  <si>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</si>
  <si>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</si>
  <si>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</si>
  <si>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</si>
  <si>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</si>
  <si>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</si>
  <si>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</si>
  <si>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</si>
  <si>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</si>
  <si>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</si>
  <si>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</si>
  <si>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</si>
  <si>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</si>
  <si>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</si>
  <si>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</si>
  <si>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</si>
  <si>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</si>
  <si>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</si>
  <si>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</si>
  <si>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</si>
  <si>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</si>
  <si>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</si>
  <si>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</si>
  <si>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</si>
  <si>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</si>
  <si>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</si>
  <si>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</si>
  <si>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</si>
  <si>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</si>
  <si>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</si>
  <si>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</si>
  <si>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</si>
  <si>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</si>
  <si>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</si>
  <si>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</si>
  <si>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</si>
  <si>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</si>
  <si>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</si>
  <si>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</si>
  <si>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</si>
  <si>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</si>
  <si>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</si>
  <si>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</si>
  <si>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</si>
  <si>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</si>
  <si>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</si>
  <si>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</si>
  <si>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</si>
  <si>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</si>
  <si>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</si>
  <si>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</si>
  <si>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</si>
  <si>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</si>
  <si>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</si>
  <si>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</si>
  <si>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</si>
  <si>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</si>
  <si>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</si>
  <si>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</si>
  <si>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</si>
  <si>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</si>
  <si>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</si>
  <si>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</si>
  <si>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</si>
  <si>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</si>
  <si>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</si>
  <si>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</si>
  <si>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</si>
  <si>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</si>
  <si>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</si>
  <si>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</si>
  <si>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</si>
  <si>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</si>
  <si>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</si>
  <si>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</si>
  <si>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</si>
  <si>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</si>
  <si>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</si>
  <si>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</si>
  <si>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</si>
  <si>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</si>
  <si>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</si>
  <si>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</si>
  <si>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</si>
  <si>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</si>
  <si>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</si>
  <si>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</si>
  <si>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</si>
  <si>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</si>
  <si>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</si>
  <si>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</si>
  <si>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</si>
  <si>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</si>
  <si>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</si>
  <si>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</si>
  <si>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</si>
  <si>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</si>
  <si>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</si>
  <si>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</si>
  <si>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</si>
  <si>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</si>
  <si>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</si>
  <si>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</si>
  <si>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</si>
  <si>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</si>
  <si>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</si>
  <si>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</si>
  <si>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</si>
  <si>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</si>
  <si>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</si>
  <si>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</si>
  <si>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</si>
  <si>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</si>
  <si>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</si>
  <si>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</si>
  <si>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</si>
  <si>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</si>
  <si>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</si>
  <si>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</si>
  <si>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</si>
  <si>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</si>
  <si>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</si>
  <si>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</si>
  <si>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</si>
  <si>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</si>
  <si>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</si>
  <si>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</si>
  <si>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</si>
  <si>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</si>
  <si>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</si>
  <si>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</si>
  <si>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</si>
  <si>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</si>
  <si>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</si>
  <si>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</si>
  <si>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</si>
  <si>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</si>
  <si>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</si>
  <si>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</si>
  <si>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</si>
  <si>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</si>
  <si>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</si>
  <si>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</si>
  <si>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</si>
  <si>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</si>
  <si>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</si>
  <si>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</si>
  <si>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</si>
  <si>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</si>
  <si>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</si>
  <si>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</si>
  <si>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</si>
  <si>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</si>
  <si>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</si>
  <si>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</si>
  <si>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</si>
  <si>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</si>
  <si>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</si>
  <si>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</si>
  <si>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</si>
  <si>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</si>
  <si>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</si>
  <si>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</si>
  <si>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</si>
  <si>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</si>
  <si>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</si>
  <si>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</si>
  <si>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</si>
  <si>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</si>
  <si>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</si>
  <si>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</si>
  <si>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</si>
  <si>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</si>
  <si>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</si>
  <si>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</si>
  <si>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</si>
  <si>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</si>
  <si>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</si>
  <si>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</si>
  <si>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</si>
  <si>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</si>
  <si>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</si>
  <si>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</si>
  <si>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</si>
  <si>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</si>
  <si>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</si>
  <si>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</si>
  <si>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</si>
  <si>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</si>
  <si>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</si>
  <si>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</si>
  <si>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</si>
  <si>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</si>
  <si>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</si>
  <si>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</si>
  <si>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</si>
  <si>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</si>
  <si>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</si>
  <si>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</si>
  <si>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</si>
  <si>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</si>
  <si>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</si>
  <si>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</si>
  <si>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</si>
  <si>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</si>
  <si>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</si>
  <si>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</si>
  <si>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</si>
  <si>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</si>
  <si>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</si>
  <si>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</si>
  <si>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</si>
  <si>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</si>
  <si>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</si>
  <si>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</si>
  <si>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</si>
  <si>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</si>
  <si>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</si>
  <si>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</si>
  <si>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</si>
  <si>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</si>
  <si>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</si>
  <si>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</si>
  <si>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</si>
  <si>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</si>
  <si>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</si>
  <si>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</si>
  <si>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</si>
  <si>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</si>
  <si>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</si>
  <si>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</si>
  <si>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</si>
  <si>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</si>
  <si>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</si>
  <si>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</si>
  <si>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</si>
  <si>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</si>
  <si>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</si>
  <si>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</si>
  <si>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</si>
  <si>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</si>
  <si>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</si>
  <si>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</si>
  <si>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</si>
  <si>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</si>
  <si>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</si>
  <si>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</si>
  <si>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</si>
  <si>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</si>
  <si>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</si>
  <si>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</si>
  <si>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</si>
  <si>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</si>
  <si>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</si>
  <si>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</si>
  <si>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</si>
  <si>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</si>
  <si>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</si>
  <si>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</si>
  <si>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</si>
  <si>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</si>
  <si>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</si>
  <si>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</si>
  <si>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</si>
  <si>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</si>
  <si>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</si>
  <si>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</si>
  <si>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</si>
  <si>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</si>
  <si>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</si>
  <si>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</si>
  <si>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</si>
  <si>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</si>
  <si>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</si>
  <si>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</si>
  <si>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</si>
  <si>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</si>
  <si>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</si>
  <si>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</si>
  <si>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</si>
  <si>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</si>
  <si>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</si>
  <si>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</si>
  <si>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</si>
  <si>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</si>
  <si>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</si>
  <si>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</si>
  <si>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</si>
  <si>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</si>
  <si>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</si>
  <si>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</si>
  <si>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</si>
  <si>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</si>
  <si>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</si>
  <si>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</si>
  <si>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</si>
  <si>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</si>
  <si>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</si>
  <si>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</si>
  <si>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</si>
  <si>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</si>
  <si>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</si>
  <si>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</si>
  <si>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</si>
  <si>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</si>
  <si>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</si>
  <si>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</si>
  <si>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</si>
  <si>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</si>
  <si>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</si>
  <si>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</si>
  <si>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</si>
  <si>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</si>
  <si>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</si>
  <si>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</si>
  <si>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</si>
  <si>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</si>
  <si>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</si>
  <si>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</si>
  <si>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</si>
  <si>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</si>
  <si>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</si>
  <si>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</si>
  <si>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</si>
  <si>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</si>
  <si>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</si>
  <si>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</si>
  <si>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</si>
  <si>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</si>
  <si>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</si>
  <si>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</si>
  <si>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</si>
  <si>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</si>
  <si>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</si>
  <si>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</si>
  <si>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</si>
  <si>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</si>
  <si>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</si>
  <si>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</si>
  <si>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</si>
  <si>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</si>
  <si>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</si>
  <si>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</si>
  <si>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</si>
  <si>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</si>
  <si>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</si>
  <si>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</si>
  <si>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</si>
  <si>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</si>
  <si>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</si>
  <si>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</si>
  <si>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</si>
  <si>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</si>
  <si>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</si>
  <si>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</si>
  <si>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</si>
  <si>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</si>
  <si>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</si>
  <si>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</si>
  <si>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</si>
  <si>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</si>
  <si>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</si>
  <si>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</si>
  <si>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</si>
  <si>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</si>
  <si>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</si>
  <si>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</si>
  <si>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</si>
  <si>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</si>
  <si>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</si>
  <si>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</si>
  <si>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</si>
  <si>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</si>
  <si>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</si>
  <si>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</si>
  <si>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</si>
  <si>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</si>
  <si>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</si>
  <si>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</si>
  <si>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</si>
  <si>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</si>
  <si>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</si>
  <si>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</si>
  <si>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</si>
  <si>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</si>
  <si>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</si>
  <si>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</si>
  <si>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</si>
  <si>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</si>
  <si>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</si>
  <si>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</si>
  <si>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</si>
  <si>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</si>
  <si>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</si>
  <si>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</si>
  <si>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</si>
  <si>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</si>
  <si>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</si>
  <si>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</si>
  <si>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</si>
  <si>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</si>
  <si>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</si>
  <si>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</si>
  <si>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</si>
  <si>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</si>
  <si>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</si>
  <si>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</si>
  <si>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</si>
  <si>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</si>
  <si>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</si>
  <si>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</si>
  <si>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</si>
  <si>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</si>
  <si>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</si>
  <si>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</si>
  <si>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</si>
  <si>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</si>
  <si>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</si>
  <si>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</si>
  <si>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</si>
  <si>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</si>
  <si>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</si>
  <si>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</si>
  <si>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</si>
  <si>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</si>
  <si>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</si>
  <si>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</si>
  <si>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</si>
  <si>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</si>
  <si>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</si>
  <si>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</si>
  <si>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</si>
  <si>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</si>
  <si>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</si>
  <si>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</si>
  <si>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</si>
  <si>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</si>
  <si>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</si>
  <si>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</si>
  <si>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</si>
  <si>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</si>
  <si>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</si>
  <si>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</si>
  <si>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</si>
  <si>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</si>
  <si>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</si>
  <si>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</si>
  <si>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</si>
  <si>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</si>
  <si>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</si>
  <si>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</si>
  <si>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</si>
  <si>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</si>
  <si>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</si>
  <si>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</si>
  <si>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</si>
  <si>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</si>
  <si>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</si>
  <si>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</si>
  <si>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</si>
  <si>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</si>
  <si>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</si>
  <si>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</si>
  <si>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</si>
  <si>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</si>
  <si>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</si>
  <si>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</si>
  <si>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</si>
  <si>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</si>
  <si>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</si>
  <si>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</si>
  <si>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</si>
  <si>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</si>
  <si>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</si>
  <si>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</si>
  <si>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</si>
  <si>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</si>
  <si>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</si>
  <si>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</si>
  <si>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</si>
  <si>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</si>
  <si>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</si>
  <si>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</si>
  <si>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</si>
  <si>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</si>
  <si>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</si>
  <si>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</si>
  <si>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</si>
  <si>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</si>
  <si>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</si>
  <si>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</si>
  <si>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</si>
  <si>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</si>
  <si>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</si>
  <si>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</si>
  <si>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</si>
  <si>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</si>
  <si>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</si>
  <si>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</si>
  <si>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</si>
  <si>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</si>
  <si>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</si>
  <si>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</si>
  <si>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</si>
  <si>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</si>
  <si>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</si>
  <si>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</si>
  <si>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</si>
  <si>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</si>
  <si>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</si>
  <si>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</si>
  <si>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</si>
  <si>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</si>
  <si>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</si>
  <si>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</si>
  <si>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</si>
  <si>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</si>
  <si>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</si>
  <si>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</si>
  <si>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</si>
  <si>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</si>
  <si>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</si>
  <si>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</si>
  <si>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</si>
  <si>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</si>
  <si>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</si>
  <si>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</si>
  <si>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</si>
  <si>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</si>
  <si>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</si>
  <si>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</si>
  <si>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</si>
  <si>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</si>
  <si>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</si>
  <si>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</si>
  <si>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</si>
  <si>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</si>
  <si>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</si>
  <si>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</si>
  <si>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</si>
  <si>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</si>
  <si>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</si>
  <si>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</si>
  <si>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</si>
  <si>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</si>
  <si>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</si>
  <si>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</si>
  <si>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</si>
  <si>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</si>
  <si>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</si>
  <si>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</si>
  <si>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</si>
  <si>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</si>
  <si>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</si>
  <si>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</si>
  <si>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</si>
  <si>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</si>
  <si>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</si>
  <si>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</si>
  <si>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</si>
  <si>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</si>
  <si>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</si>
  <si>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</si>
  <si>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</si>
  <si>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</si>
  <si>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</si>
  <si>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</si>
  <si>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</si>
  <si>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</si>
  <si>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</si>
  <si>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</si>
  <si>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</si>
  <si>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</si>
  <si>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</si>
  <si>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</si>
  <si>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</si>
  <si>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</si>
  <si>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</si>
  <si>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</si>
  <si>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</si>
  <si>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</si>
  <si>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</si>
  <si>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</si>
  <si>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</si>
  <si>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</si>
  <si>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</si>
  <si>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</si>
  <si>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</si>
  <si>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</si>
  <si>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</si>
  <si>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</si>
  <si>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</si>
  <si>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</si>
  <si>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</si>
  <si>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</si>
  <si>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</si>
  <si>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</si>
  <si>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</si>
  <si>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</si>
  <si>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</si>
  <si>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</si>
  <si>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</si>
  <si>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</si>
  <si>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</si>
  <si>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</si>
  <si>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</si>
  <si>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</si>
  <si>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</si>
  <si>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</si>
  <si>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</si>
  <si>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</si>
  <si>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</si>
  <si>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</si>
  <si>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</si>
  <si>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</si>
  <si>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</si>
  <si>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</si>
  <si>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</si>
  <si>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</si>
  <si>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</si>
  <si>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</si>
  <si>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</si>
  <si>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</si>
  <si>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</si>
  <si>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</si>
  <si>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</si>
  <si>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</si>
  <si>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</si>
  <si>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</si>
  <si>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</si>
  <si>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</si>
  <si>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</si>
  <si>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</si>
  <si>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</si>
  <si>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</si>
  <si>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</si>
  <si>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</si>
  <si>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</si>
  <si>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</si>
  <si>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</si>
  <si>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</si>
  <si>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</si>
  <si>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</si>
  <si>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</si>
  <si>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</si>
  <si>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</si>
  <si>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</si>
  <si>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</si>
  <si>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</si>
  <si>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</si>
  <si>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</si>
  <si>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</si>
  <si>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</si>
  <si>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</si>
  <si>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</si>
  <si>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</si>
  <si>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</si>
  <si>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</si>
  <si>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</si>
  <si>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</si>
  <si>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</si>
  <si>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</si>
  <si>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</si>
  <si>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</si>
  <si>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</si>
  <si>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</si>
  <si>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</si>
  <si>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</si>
  <si>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</si>
  <si>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</si>
  <si>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</si>
  <si>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</si>
  <si>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</si>
  <si>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</si>
  <si>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</si>
  <si>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</si>
  <si>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</si>
  <si>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</si>
  <si>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</si>
  <si>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</si>
  <si>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</si>
  <si>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</si>
  <si>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</si>
  <si>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</si>
  <si>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</si>
  <si>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</si>
  <si>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</si>
  <si>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</si>
  <si>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</si>
  <si>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</si>
  <si>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</si>
  <si>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</si>
  <si>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</si>
  <si>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</si>
  <si>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</si>
  <si>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</si>
  <si>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</si>
  <si>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</si>
  <si>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</si>
  <si>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</si>
  <si>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</si>
  <si>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</si>
  <si>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</si>
  <si>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</si>
  <si>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</si>
  <si>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</si>
  <si>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</si>
  <si>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</si>
  <si>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</si>
  <si>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</si>
  <si>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</si>
  <si>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</si>
  <si>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</si>
  <si>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</si>
  <si>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</si>
  <si>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</si>
  <si>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</si>
  <si>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</si>
  <si>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</si>
  <si>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</si>
  <si>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</si>
  <si>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</si>
  <si>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</si>
  <si>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</si>
  <si>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</si>
  <si>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</si>
  <si>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</si>
  <si>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</si>
  <si>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</si>
  <si>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</si>
  <si>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</si>
  <si>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</si>
  <si>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</si>
  <si>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</si>
  <si>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</si>
  <si>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</si>
  <si>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</si>
  <si>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</si>
  <si>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</si>
  <si>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</si>
  <si>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</si>
  <si>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</si>
  <si>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</si>
  <si>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</si>
  <si>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</si>
  <si>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</si>
  <si>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</si>
  <si>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</si>
  <si>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</si>
  <si>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</si>
  <si>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</si>
  <si>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</si>
  <si>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</si>
  <si>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</si>
  <si>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</si>
  <si>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</si>
  <si>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</si>
  <si>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</si>
  <si>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</si>
  <si>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</si>
  <si>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</si>
  <si>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</si>
  <si>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</si>
  <si>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</si>
  <si>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</si>
  <si>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</si>
  <si>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</si>
  <si>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</si>
  <si>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</si>
  <si>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</si>
  <si>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</si>
  <si>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</si>
  <si>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</si>
  <si>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</si>
  <si>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</si>
  <si>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</si>
  <si>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</si>
  <si>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</si>
  <si>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</si>
  <si>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</si>
  <si>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</si>
  <si>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</si>
  <si>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</si>
  <si>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</si>
  <si>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</si>
  <si>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</si>
  <si>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</si>
  <si>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</si>
  <si>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</si>
  <si>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</si>
  <si>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</si>
  <si>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</si>
  <si>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</si>
  <si>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</si>
  <si>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</si>
  <si>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</si>
  <si>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</si>
  <si>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</si>
  <si>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</si>
  <si>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</si>
  <si>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</si>
  <si>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</si>
  <si>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</si>
  <si>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</si>
  <si>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</si>
  <si>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</si>
  <si>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</si>
  <si>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</si>
  <si>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</si>
  <si>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</si>
  <si>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</si>
  <si>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</si>
  <si>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</si>
  <si>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</si>
  <si>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</si>
  <si>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</si>
  <si>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</si>
  <si>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</si>
  <si>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</si>
  <si>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</si>
  <si>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</si>
  <si>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</si>
  <si>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</si>
  <si>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</si>
  <si>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</si>
  <si>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</si>
  <si>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</si>
  <si>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</si>
  <si>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</si>
  <si>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</si>
  <si>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</si>
  <si>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</si>
  <si>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</si>
  <si>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</si>
  <si>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</si>
  <si>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</si>
  <si>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</si>
  <si>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</si>
  <si>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</si>
  <si>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</si>
  <si>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</si>
  <si>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</si>
  <si>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</si>
  <si>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</si>
  <si>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</si>
  <si>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</si>
  <si>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</si>
  <si>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</si>
  <si>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</si>
  <si>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</si>
  <si>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</si>
  <si>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</si>
  <si>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</si>
  <si>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</si>
  <si>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</si>
  <si>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</si>
  <si>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</si>
  <si>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</si>
  <si>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</si>
  <si>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</si>
  <si>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</si>
  <si>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</si>
  <si>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</si>
  <si>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</si>
  <si>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</si>
  <si>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</si>
  <si>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</si>
  <si>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</si>
  <si>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</si>
  <si>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</si>
  <si>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</si>
  <si>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</si>
  <si>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</si>
  <si>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</si>
  <si>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</si>
  <si>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</si>
  <si>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</si>
  <si>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</si>
  <si>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</si>
  <si>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</si>
  <si>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</si>
  <si>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</si>
  <si>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</si>
  <si>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</si>
  <si>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</si>
  <si>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</si>
  <si>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</si>
  <si>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</si>
  <si>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</si>
  <si>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</si>
  <si>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</si>
  <si>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</si>
  <si>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</si>
  <si>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</si>
  <si>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</si>
  <si>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</si>
  <si>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</si>
  <si>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</si>
  <si>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</si>
  <si>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</si>
  <si>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</si>
  <si>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</si>
  <si>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</si>
  <si>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</si>
  <si>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</si>
  <si>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</si>
  <si>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</si>
  <si>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</si>
  <si>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</si>
  <si>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</si>
  <si>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</si>
  <si>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</si>
  <si>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</si>
  <si>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</si>
  <si>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</si>
  <si>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</si>
  <si>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</si>
  <si>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</si>
  <si>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</si>
  <si>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</si>
  <si>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</si>
  <si>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</si>
  <si>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</si>
  <si>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</si>
  <si>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</si>
  <si>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</si>
  <si>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</si>
  <si>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</si>
  <si>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</si>
  <si>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</si>
  <si>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</si>
  <si>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</si>
  <si>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</si>
  <si>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</si>
  <si>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</si>
  <si>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</si>
  <si>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</si>
  <si>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</si>
  <si>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</si>
  <si>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</si>
  <si>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</si>
  <si>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</si>
  <si>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</si>
  <si>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</si>
  <si>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</si>
  <si>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</si>
  <si>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</si>
  <si>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</si>
  <si>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</si>
  <si>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</si>
  <si>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</si>
  <si>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</si>
  <si>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</si>
  <si>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</si>
  <si>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</si>
  <si>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</si>
  <si>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</si>
  <si>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</si>
  <si>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</si>
  <si>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</si>
  <si>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</si>
  <si>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</si>
  <si>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</si>
  <si>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</si>
  <si>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</si>
  <si>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</si>
  <si>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</si>
  <si>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</si>
  <si>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</si>
  <si>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</si>
  <si>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</si>
  <si>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</si>
  <si>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</si>
  <si>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</si>
  <si>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</si>
  <si>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</si>
  <si>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</si>
  <si>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</si>
  <si>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</si>
  <si>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</si>
  <si>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</si>
  <si>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</si>
  <si>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</si>
  <si>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</si>
  <si>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</si>
  <si>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</si>
  <si>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</si>
  <si>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</si>
  <si>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</si>
  <si>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</si>
  <si>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</si>
  <si>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</si>
  <si>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</si>
  <si>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</si>
  <si>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</si>
  <si>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</si>
  <si>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</si>
  <si>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</si>
  <si>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</si>
  <si>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</si>
  <si>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</si>
  <si>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</si>
  <si>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</si>
  <si>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</si>
  <si>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</si>
  <si>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</si>
  <si>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</si>
  <si>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</si>
  <si>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</si>
  <si>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</si>
  <si>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</si>
  <si>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</si>
  <si>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</si>
  <si>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</si>
  <si>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</si>
  <si>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</si>
  <si>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</si>
  <si>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</si>
  <si>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</si>
  <si>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</si>
  <si>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</si>
  <si>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</si>
  <si>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</si>
  <si>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</si>
  <si>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</si>
  <si>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</si>
  <si>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</si>
  <si>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</si>
  <si>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</si>
  <si>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</si>
  <si>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</si>
  <si>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</si>
  <si>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</si>
  <si>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</si>
  <si>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</si>
  <si>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</si>
  <si>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</si>
  <si>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</si>
  <si>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</si>
  <si>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</si>
  <si>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</si>
  <si>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</si>
  <si>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</si>
  <si>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</si>
  <si>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</si>
  <si>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</si>
  <si>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</si>
  <si>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</si>
  <si>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</si>
  <si>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</si>
  <si>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</si>
  <si>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</si>
  <si>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</si>
  <si>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</si>
  <si>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</si>
  <si>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</si>
  <si>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</si>
  <si>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</si>
  <si>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</si>
  <si>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</si>
  <si>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</si>
  <si>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</si>
  <si>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</si>
  <si>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</si>
  <si>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</si>
  <si>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</si>
  <si>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</si>
  <si>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</si>
  <si>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</si>
  <si>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</si>
  <si>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</si>
  <si>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</si>
  <si>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</si>
  <si>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</si>
  <si>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</si>
  <si>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</si>
  <si>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</si>
  <si>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</si>
  <si>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</si>
  <si>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</si>
  <si>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</si>
  <si>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</si>
  <si>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</si>
  <si>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</si>
  <si>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</si>
  <si>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</si>
  <si>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</si>
  <si>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</si>
  <si>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</si>
  <si>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</si>
  <si>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</si>
  <si>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</si>
  <si>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</si>
  <si>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</si>
  <si>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</si>
  <si>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</si>
  <si>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</si>
  <si>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</si>
  <si>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</si>
  <si>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</si>
  <si>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</si>
  <si>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</si>
  <si>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</si>
  <si>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</si>
  <si>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</si>
  <si>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</si>
  <si>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</si>
  <si>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</si>
  <si>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</si>
  <si>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</si>
  <si>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</si>
  <si>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</si>
  <si>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</si>
  <si>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</si>
  <si>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</si>
  <si>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</si>
  <si>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</si>
  <si>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</si>
  <si>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</si>
  <si>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</si>
  <si>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</si>
  <si>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</si>
  <si>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</si>
  <si>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</si>
  <si>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</si>
  <si>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</si>
  <si>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</si>
  <si>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</si>
  <si>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</si>
  <si>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</si>
  <si>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</si>
  <si>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</si>
  <si>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</si>
  <si>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</si>
  <si>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</si>
  <si>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</si>
  <si>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</si>
  <si>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</si>
  <si>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</si>
  <si>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</si>
  <si>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</si>
  <si>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</si>
  <si>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</si>
  <si>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</si>
  <si>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</si>
  <si>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</si>
  <si>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</si>
  <si>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</si>
  <si>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</si>
  <si>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</si>
  <si>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</si>
  <si>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</si>
  <si>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</si>
  <si>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</si>
  <si>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</si>
  <si>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</si>
  <si>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</si>
  <si>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</si>
  <si>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</si>
  <si>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</si>
  <si>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</si>
  <si>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</si>
  <si>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</si>
  <si>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</si>
  <si>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</si>
  <si>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</si>
  <si>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</si>
  <si>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</si>
  <si>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</si>
  <si>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</si>
  <si>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</si>
  <si>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</si>
  <si>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</si>
  <si>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</si>
  <si>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</si>
  <si>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</si>
  <si>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</si>
  <si>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</si>
  <si>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</si>
  <si>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</si>
  <si>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</si>
  <si>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</si>
  <si>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</si>
  <si>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</si>
  <si>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</si>
  <si>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</si>
  <si>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</si>
  <si>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</si>
  <si>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</si>
  <si>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</si>
  <si>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</si>
  <si>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</si>
  <si>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</si>
  <si>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</si>
  <si>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</si>
  <si>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</si>
  <si>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</si>
  <si>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</si>
  <si>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</si>
  <si>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</si>
  <si>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</si>
  <si>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</si>
  <si>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</si>
  <si>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</si>
  <si>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</si>
  <si>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</si>
  <si>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</si>
  <si>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</si>
  <si>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</si>
  <si>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</si>
  <si>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</si>
  <si>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</si>
  <si>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</si>
  <si>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</si>
  <si>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</si>
  <si>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</si>
  <si>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</si>
  <si>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</si>
  <si>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</si>
  <si>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</si>
  <si>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</si>
  <si>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</si>
  <si>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</si>
  <si>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</si>
  <si>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</si>
  <si>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</si>
  <si>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</si>
  <si>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</si>
  <si>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</si>
  <si>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</si>
  <si>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</si>
  <si>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</si>
  <si>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</si>
  <si>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</si>
  <si>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</si>
  <si>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</si>
  <si>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</si>
  <si>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</si>
  <si>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</si>
  <si>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</si>
  <si>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</si>
  <si>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</si>
  <si>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</si>
  <si>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</si>
  <si>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</si>
  <si>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</si>
  <si>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</si>
  <si>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</si>
  <si>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</si>
  <si>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</si>
  <si>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</si>
  <si>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</si>
  <si>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</si>
  <si>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</si>
  <si>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</si>
  <si>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</si>
  <si>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</si>
  <si>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</si>
  <si>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</si>
  <si>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</si>
  <si>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</si>
  <si>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</si>
  <si>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</si>
  <si>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</si>
  <si>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</si>
  <si>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</si>
  <si>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</si>
  <si>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</si>
  <si>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</si>
  <si>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</si>
  <si>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</si>
  <si>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</si>
  <si>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</si>
  <si>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</si>
  <si>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</si>
  <si>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</si>
  <si>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</si>
  <si>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</si>
  <si>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</si>
  <si>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</si>
  <si>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</si>
  <si>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</si>
  <si>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</si>
  <si>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</si>
  <si>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</si>
  <si>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</si>
  <si>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</si>
  <si>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</si>
  <si>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</si>
  <si>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</si>
  <si>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</si>
  <si>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</si>
  <si>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</si>
  <si>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</si>
  <si>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</si>
  <si>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</si>
  <si>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</si>
  <si>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</si>
  <si>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</si>
  <si>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</si>
  <si>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</si>
  <si>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</si>
  <si>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</si>
  <si>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</si>
  <si>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</si>
  <si>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</si>
  <si>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</si>
  <si>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</si>
  <si>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</si>
  <si>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</si>
  <si>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</si>
  <si>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</si>
  <si>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</si>
  <si>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</si>
  <si>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</si>
  <si>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</si>
  <si>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</si>
  <si>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</si>
  <si>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</si>
  <si>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</si>
  <si>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</si>
  <si>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</si>
  <si>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</si>
  <si>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</si>
  <si>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</si>
  <si>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</si>
  <si>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</si>
  <si>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</si>
  <si>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</si>
  <si>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</si>
  <si>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</si>
  <si>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</si>
  <si>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</si>
  <si>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</si>
  <si>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</si>
  <si>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</si>
  <si>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</si>
  <si>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</si>
  <si>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</si>
  <si>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</si>
  <si>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</si>
  <si>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</si>
  <si>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</si>
  <si>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</si>
  <si>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</si>
  <si>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</si>
  <si>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</si>
  <si>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</si>
  <si>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</si>
  <si>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</si>
  <si>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</si>
  <si>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</si>
  <si>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</si>
  <si>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</si>
  <si>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</si>
  <si>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</si>
  <si>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</si>
  <si>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</si>
  <si>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</si>
  <si>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</si>
  <si>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</si>
  <si>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</si>
  <si>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</si>
  <si>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</si>
  <si>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</si>
  <si>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</si>
  <si>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</si>
  <si>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</si>
  <si>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</si>
  <si>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</si>
  <si>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</si>
  <si>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</si>
  <si>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</si>
  <si>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</si>
  <si>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</si>
  <si>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</si>
  <si>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</si>
  <si>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</si>
  <si>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</si>
  <si>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</si>
  <si>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</si>
  <si>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</si>
  <si>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</si>
  <si>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</si>
  <si>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</si>
  <si>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</si>
  <si>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</si>
  <si>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</si>
  <si>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</si>
  <si>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</si>
  <si>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</si>
  <si>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</si>
  <si>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</si>
  <si>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</si>
  <si>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</si>
  <si>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</si>
  <si>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</si>
  <si>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</si>
  <si>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</si>
  <si>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</si>
  <si>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</si>
  <si>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</si>
  <si>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</si>
  <si>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</si>
  <si>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</si>
  <si>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</si>
  <si>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</si>
  <si>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</si>
  <si>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</si>
  <si>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</si>
  <si>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</si>
  <si>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</si>
  <si>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</si>
  <si>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</si>
  <si>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</si>
  <si>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</si>
  <si>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</si>
  <si>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</si>
  <si>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</si>
  <si>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</si>
  <si>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</si>
  <si>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</si>
  <si>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</si>
  <si>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</si>
  <si>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</si>
  <si>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</si>
  <si>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</si>
  <si>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</si>
  <si>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</si>
  <si>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</si>
  <si>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</si>
  <si>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</si>
  <si>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</si>
  <si>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</si>
  <si>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</si>
  <si>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</si>
  <si>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</si>
  <si>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</si>
  <si>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</si>
  <si>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</si>
  <si>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</si>
  <si>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</si>
  <si>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</si>
  <si>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</si>
  <si>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</si>
  <si>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</si>
  <si>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</si>
  <si>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</si>
  <si>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</si>
  <si>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</si>
  <si>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</si>
  <si>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</si>
  <si>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</si>
  <si>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</si>
  <si>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</si>
  <si>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</si>
  <si>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</si>
  <si>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</si>
  <si>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</si>
  <si>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</si>
  <si>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</si>
  <si>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</si>
  <si>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</si>
  <si>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</si>
  <si>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</si>
  <si>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</si>
  <si>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</si>
  <si>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</si>
  <si>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</si>
  <si>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</si>
  <si>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</si>
  <si>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</si>
  <si>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</si>
  <si>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</si>
  <si>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</si>
  <si>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</si>
  <si>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</si>
  <si>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</si>
  <si>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</si>
  <si>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</si>
  <si>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</si>
  <si>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</si>
  <si>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</si>
  <si>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</si>
  <si>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</si>
  <si>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</si>
  <si>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</si>
  <si>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</si>
  <si>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</si>
  <si>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</si>
  <si>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</si>
  <si>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</si>
  <si>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</si>
  <si>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</si>
  <si>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</si>
  <si>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</si>
  <si>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</si>
  <si>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</si>
  <si>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</si>
  <si>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</si>
  <si>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</si>
  <si>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</si>
  <si>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</si>
  <si>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</si>
  <si>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</si>
  <si>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</si>
  <si>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</si>
  <si>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</si>
  <si>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</si>
  <si>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</si>
  <si>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</si>
  <si>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</si>
  <si>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</si>
  <si>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</si>
  <si>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</si>
  <si>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</si>
  <si>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</si>
  <si>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</si>
  <si>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</si>
  <si>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</si>
  <si>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</si>
  <si>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</si>
  <si>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</si>
  <si>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</si>
  <si>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</si>
  <si>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</si>
  <si>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</si>
  <si>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</si>
  <si>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</si>
  <si>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</si>
  <si>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</si>
  <si>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</si>
  <si>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</si>
  <si>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</si>
  <si>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</si>
  <si>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</si>
  <si>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</si>
  <si>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</si>
  <si>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</si>
  <si>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</si>
  <si>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</si>
  <si>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</si>
  <si>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</si>
  <si>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</si>
  <si>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</si>
  <si>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</si>
  <si>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</si>
  <si>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</si>
  <si>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</si>
  <si>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</si>
  <si>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</si>
  <si>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</si>
  <si>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</si>
  <si>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</si>
  <si>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</si>
  <si>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</si>
  <si>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</si>
  <si>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</si>
  <si>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</si>
  <si>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</si>
  <si>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</si>
  <si>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</si>
  <si>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</si>
  <si>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</si>
  <si>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</si>
  <si>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</si>
  <si>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</si>
  <si>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</si>
  <si>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</si>
  <si>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</si>
  <si>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</si>
  <si>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</si>
  <si>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</si>
  <si>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</si>
  <si>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</si>
  <si>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</si>
  <si>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</si>
  <si>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</si>
  <si>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</si>
  <si>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</si>
  <si>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</si>
  <si>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</si>
  <si>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</si>
  <si>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</si>
  <si>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</si>
  <si>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</si>
  <si>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</si>
  <si>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</si>
  <si>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</si>
  <si>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</si>
  <si>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</si>
  <si>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</si>
  <si>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</si>
  <si>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</si>
  <si>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</si>
  <si>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</si>
  <si>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</si>
  <si>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</si>
  <si>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</si>
  <si>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</si>
  <si>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</si>
  <si>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</si>
  <si>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</si>
  <si>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</si>
  <si>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</si>
  <si>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</si>
  <si>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</si>
  <si>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</si>
  <si>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</si>
  <si>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</si>
  <si>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</si>
  <si>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</si>
  <si>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</si>
  <si>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</si>
  <si>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</si>
  <si>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</si>
  <si>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</si>
  <si>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</si>
  <si>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</si>
  <si>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</si>
  <si>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</si>
  <si>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</si>
  <si>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</si>
  <si>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</si>
  <si>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</si>
  <si>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</si>
  <si>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</si>
  <si>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</si>
  <si>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</si>
  <si>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</si>
  <si>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</si>
  <si>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</si>
  <si>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</si>
  <si>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</si>
  <si>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</si>
  <si>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</si>
  <si>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</si>
  <si>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</si>
  <si>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</si>
  <si>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</si>
  <si>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</si>
  <si>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</si>
  <si>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</si>
  <si>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</si>
  <si>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</si>
  <si>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</si>
  <si>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</si>
  <si>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</si>
  <si>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</si>
  <si>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</si>
  <si>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</si>
  <si>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</si>
  <si>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</si>
  <si>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</si>
  <si>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</si>
  <si>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</si>
  <si>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</si>
  <si>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</si>
  <si>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</si>
  <si>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</si>
  <si>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</si>
  <si>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</si>
  <si>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</si>
  <si>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</si>
  <si>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</si>
  <si>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</si>
  <si>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</si>
  <si>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</si>
  <si>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</si>
  <si>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</si>
  <si>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</si>
  <si>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</si>
  <si>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</si>
  <si>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</si>
  <si>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</si>
  <si>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</si>
  <si>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</si>
  <si>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</si>
  <si>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</si>
  <si>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</si>
  <si>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</si>
  <si>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</si>
  <si>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</si>
  <si>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</si>
  <si>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</si>
  <si>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</si>
  <si>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</si>
  <si>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</si>
  <si>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</si>
  <si>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</si>
  <si>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</si>
  <si>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</si>
  <si>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</si>
  <si>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</si>
  <si>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</si>
  <si>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</si>
  <si>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</si>
  <si>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</si>
  <si>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</si>
  <si>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</si>
  <si>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</si>
  <si>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</si>
  <si>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</si>
  <si>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</si>
  <si>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</si>
  <si>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</si>
  <si>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</si>
  <si>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</si>
  <si>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</si>
  <si>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</si>
  <si>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</si>
  <si>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</si>
  <si>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</si>
  <si>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</si>
  <si>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</si>
  <si>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</si>
  <si>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</si>
  <si>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</si>
  <si>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</si>
  <si>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</si>
  <si>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</si>
  <si>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</si>
  <si>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</si>
  <si>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</si>
  <si>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</si>
  <si>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</si>
  <si>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</si>
  <si>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</si>
  <si>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</si>
  <si>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</si>
  <si>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</si>
  <si>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</si>
  <si>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</si>
  <si>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</si>
  <si>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</si>
  <si>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</si>
  <si>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</si>
  <si>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</si>
  <si>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</si>
  <si>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</si>
  <si>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</si>
  <si>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</si>
  <si>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</si>
  <si>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</si>
  <si>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</si>
  <si>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</si>
  <si>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</si>
  <si>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</si>
  <si>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</si>
  <si>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</si>
  <si>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</si>
  <si>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</si>
  <si>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</si>
  <si>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</si>
  <si>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</si>
  <si>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</si>
  <si>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</si>
  <si>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</si>
  <si>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</si>
  <si>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</si>
  <si>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</si>
  <si>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</si>
  <si>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</si>
  <si>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</si>
  <si>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</si>
  <si>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</si>
  <si>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</si>
  <si>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</si>
  <si>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</si>
  <si>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</si>
  <si>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</si>
  <si>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</si>
  <si>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</si>
  <si>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</si>
  <si>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</si>
  <si>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</si>
  <si>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</si>
  <si>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</si>
  <si>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</si>
  <si>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</si>
  <si>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</si>
  <si>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</si>
  <si>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</si>
  <si>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</si>
  <si>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</si>
  <si>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</si>
  <si>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</si>
  <si>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</si>
  <si>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</si>
  <si>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</si>
  <si>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</si>
  <si>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</si>
  <si>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</si>
  <si>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</si>
  <si>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</si>
  <si>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</si>
  <si>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</si>
  <si>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</si>
  <si>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</si>
  <si>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</si>
  <si>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</si>
  <si>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</si>
  <si>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</si>
  <si>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</si>
  <si>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</si>
  <si>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</si>
  <si>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</si>
  <si>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</si>
  <si>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</si>
  <si>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</si>
  <si>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</si>
  <si>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</si>
  <si>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</si>
  <si>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</si>
  <si>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</si>
  <si>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</si>
  <si>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</si>
  <si>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</si>
  <si>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</si>
  <si>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</si>
  <si>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</si>
  <si>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</si>
  <si>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</si>
  <si>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</si>
  <si>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</si>
  <si>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</si>
  <si>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</si>
  <si>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</si>
  <si>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</si>
  <si>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</si>
  <si>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</si>
  <si>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</si>
  <si>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</si>
  <si>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</si>
  <si>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</si>
  <si>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</si>
  <si>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</si>
  <si>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</si>
  <si>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</si>
  <si>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</si>
  <si>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</si>
  <si>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</si>
  <si>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</si>
  <si>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</si>
  <si>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</si>
  <si>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</si>
  <si>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</si>
  <si>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</si>
  <si>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</si>
  <si>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</si>
  <si>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</si>
  <si>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</si>
  <si>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</si>
  <si>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</si>
  <si>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</si>
  <si>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</si>
  <si>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</si>
  <si>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</si>
  <si>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</si>
  <si>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</si>
  <si>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</si>
  <si>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</si>
  <si>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</si>
  <si>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</si>
  <si>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</si>
  <si>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</si>
  <si>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</si>
  <si>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</si>
  <si>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</si>
  <si>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</si>
  <si>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</si>
  <si>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</si>
  <si>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</si>
  <si>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</si>
  <si>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</si>
  <si>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</si>
  <si>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</si>
  <si>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</si>
  <si>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</si>
  <si>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</si>
  <si>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</si>
  <si>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</si>
  <si>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</si>
  <si>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</si>
  <si>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</si>
  <si>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</si>
  <si>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</si>
  <si>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</si>
  <si>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</si>
  <si>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</si>
  <si>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</si>
  <si>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</si>
  <si>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</si>
  <si>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</si>
  <si>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</si>
  <si>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</si>
  <si>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</si>
  <si>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</si>
  <si>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</si>
  <si>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</si>
  <si>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</si>
  <si>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</si>
  <si>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</si>
  <si>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</si>
  <si>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</si>
  <si>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</si>
  <si>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</si>
  <si>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</si>
  <si>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</si>
  <si>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</si>
  <si>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</si>
  <si>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</si>
  <si>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</si>
  <si>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</si>
  <si>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</si>
  <si>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</si>
  <si>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</si>
  <si>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</si>
  <si>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</si>
  <si>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</si>
  <si>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</si>
  <si>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</si>
  <si>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</si>
  <si>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</si>
  <si>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</si>
  <si>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</si>
  <si>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</si>
  <si>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</si>
  <si>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</si>
  <si>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</si>
  <si>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</si>
  <si>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</si>
  <si>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</si>
  <si>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</si>
  <si>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</si>
  <si>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</si>
  <si>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</si>
  <si>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</si>
  <si>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</si>
  <si>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</si>
  <si>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</si>
  <si>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</si>
  <si>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</si>
  <si>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</si>
  <si>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</si>
  <si>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</si>
  <si>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</si>
  <si>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</si>
  <si>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</si>
  <si>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</si>
  <si>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</si>
  <si>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</si>
  <si>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</si>
  <si>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</si>
  <si>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</si>
  <si>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</si>
  <si>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</si>
  <si>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</si>
  <si>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</si>
  <si>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</si>
  <si>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</si>
  <si>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</si>
  <si>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</si>
  <si>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</si>
  <si>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</si>
  <si>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</si>
  <si>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</si>
  <si>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</si>
  <si>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</si>
  <si>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</si>
  <si>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</si>
  <si>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</si>
  <si>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</si>
  <si>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</si>
  <si>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</si>
  <si>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</si>
  <si>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</si>
  <si>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</si>
  <si>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</si>
  <si>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</si>
  <si>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</si>
  <si>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</si>
  <si>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</si>
  <si>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</si>
  <si>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</si>
  <si>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</si>
  <si>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</si>
  <si>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</si>
  <si>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</si>
  <si>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</si>
  <si>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</si>
  <si>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</si>
  <si>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</si>
  <si>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</si>
  <si>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</si>
  <si>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</si>
  <si>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</si>
  <si>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</si>
  <si>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</si>
  <si>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</si>
  <si>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</si>
  <si>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</si>
  <si>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</si>
  <si>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</si>
  <si>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</si>
  <si>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</si>
  <si>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</si>
  <si>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</si>
  <si>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</si>
  <si>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</si>
  <si>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</si>
  <si>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</si>
  <si>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</si>
  <si>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</si>
  <si>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</si>
  <si>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</si>
  <si>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</si>
  <si>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</si>
  <si>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</si>
  <si>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</si>
  <si>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</si>
  <si>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</si>
  <si>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</si>
  <si>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</si>
  <si>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</si>
  <si>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</si>
  <si>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</si>
  <si>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</si>
  <si>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</si>
  <si>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</si>
  <si>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</si>
  <si>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</si>
  <si>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</si>
  <si>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</si>
  <si>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</si>
  <si>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</si>
  <si>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</si>
  <si>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</si>
  <si>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</si>
  <si>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</si>
  <si>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</si>
  <si>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</si>
  <si>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</si>
  <si>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</si>
  <si>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</si>
  <si>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</si>
  <si>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</si>
  <si>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</si>
  <si>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</si>
  <si>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</si>
  <si>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</si>
  <si>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</si>
  <si>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</si>
  <si>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</si>
  <si>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</si>
  <si>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</si>
  <si>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</si>
  <si>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</si>
  <si>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</si>
  <si>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</si>
  <si>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</si>
  <si>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</si>
  <si>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</si>
  <si>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</si>
  <si>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</si>
  <si>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</si>
  <si>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</si>
  <si>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</si>
  <si>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</si>
  <si>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</si>
  <si>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</si>
  <si>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</si>
  <si>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</si>
  <si>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</si>
  <si>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</si>
  <si>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</si>
  <si>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</si>
  <si>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</si>
  <si>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</si>
  <si>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</si>
  <si>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</si>
  <si>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</si>
  <si>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</si>
  <si>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</si>
  <si>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</si>
  <si>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</si>
  <si>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</si>
  <si>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</si>
  <si>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</si>
  <si>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</si>
  <si>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</si>
  <si>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</si>
  <si>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</si>
  <si>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</si>
  <si>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</si>
  <si>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</si>
  <si>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</si>
  <si>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</si>
  <si>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</si>
  <si>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</si>
  <si>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</si>
  <si>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</si>
  <si>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</si>
  <si>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</si>
  <si>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</si>
  <si>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</si>
  <si>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</si>
  <si>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</si>
  <si>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</si>
  <si>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</si>
  <si>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</si>
  <si>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</si>
  <si>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</si>
  <si>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</si>
  <si>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</si>
  <si>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</si>
  <si>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</si>
  <si>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</si>
  <si>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</si>
  <si>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</si>
  <si>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</si>
  <si>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</si>
  <si>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</si>
  <si>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</si>
  <si>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</si>
  <si>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</si>
  <si>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</si>
  <si>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</si>
  <si>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</si>
  <si>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</si>
  <si>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</si>
  <si>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</si>
  <si>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</si>
  <si>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</si>
  <si>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</si>
  <si>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</si>
  <si>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</si>
  <si>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</si>
  <si>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</si>
  <si>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</si>
  <si>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</si>
  <si>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</si>
  <si>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</si>
  <si>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</si>
  <si>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</si>
  <si>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</si>
  <si>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</si>
  <si>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</si>
  <si>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</si>
  <si>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</si>
  <si>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</si>
  <si>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</si>
  <si>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</si>
  <si>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</si>
  <si>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</si>
  <si>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</si>
  <si>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</si>
  <si>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</si>
  <si>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</si>
  <si>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</si>
  <si>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</si>
  <si>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</si>
  <si>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</si>
  <si>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</si>
  <si>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</si>
  <si>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</si>
  <si>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</si>
  <si>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</si>
  <si>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</si>
  <si>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</si>
  <si>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</si>
  <si>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</si>
  <si>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</si>
  <si>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</si>
  <si>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</si>
  <si>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</si>
  <si>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</si>
  <si>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</si>
  <si>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</si>
  <si>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</si>
  <si>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</si>
  <si>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</si>
  <si>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</si>
  <si>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</si>
  <si>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</si>
  <si>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</si>
  <si>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</si>
  <si>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</si>
  <si>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</si>
  <si>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</si>
  <si>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</si>
  <si>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</si>
  <si>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</si>
  <si>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</si>
  <si>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</si>
  <si>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</si>
  <si>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</si>
  <si>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</si>
  <si>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</si>
  <si>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</si>
  <si>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</si>
  <si>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</si>
  <si>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</si>
  <si>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</si>
  <si>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</si>
  <si>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</si>
  <si>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</si>
  <si>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</si>
  <si>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</si>
  <si>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</si>
  <si>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</si>
  <si>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</si>
  <si>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</si>
  <si>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</si>
  <si>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</si>
  <si>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</si>
  <si>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</si>
  <si>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</si>
  <si>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</si>
  <si>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</si>
  <si>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</si>
  <si>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</si>
  <si>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</si>
  <si>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</si>
  <si>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</si>
  <si>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</si>
  <si>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</si>
  <si>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</si>
  <si>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</si>
  <si>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</si>
  <si>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</si>
  <si>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</si>
  <si>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</si>
  <si>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</si>
  <si>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</si>
  <si>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</si>
  <si>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</si>
  <si>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</si>
  <si>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</si>
  <si>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</si>
  <si>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</si>
  <si>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</si>
  <si>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</si>
  <si>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</si>
  <si>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</si>
  <si>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</si>
  <si>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</si>
  <si>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</si>
  <si>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</si>
  <si>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</si>
  <si>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</si>
  <si>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</si>
  <si>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</si>
  <si>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</si>
  <si>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</si>
  <si>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</si>
  <si>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</si>
  <si>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</si>
  <si>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</si>
  <si>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</si>
  <si>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</si>
  <si>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</si>
  <si>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</si>
  <si>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</si>
  <si>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</si>
  <si>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</si>
  <si>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</si>
  <si>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</si>
  <si>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</si>
  <si>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</si>
  <si>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</si>
  <si>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</si>
  <si>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</si>
  <si>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</si>
  <si>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</si>
  <si>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</si>
  <si>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</si>
  <si>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</si>
  <si>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</si>
  <si>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</si>
  <si>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</si>
  <si>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</si>
  <si>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</si>
  <si>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</si>
  <si>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</si>
  <si>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</si>
  <si>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</si>
  <si>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</si>
  <si>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</si>
  <si>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</si>
  <si>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</si>
  <si>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</si>
  <si>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</si>
  <si>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</si>
  <si>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</si>
  <si>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</si>
  <si>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</si>
  <si>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</si>
  <si>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</si>
  <si>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</si>
  <si>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</si>
  <si>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</si>
  <si>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</si>
  <si>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</si>
  <si>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</si>
  <si>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</si>
  <si>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</si>
  <si>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</si>
  <si>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</si>
  <si>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</si>
  <si>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</si>
  <si>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</si>
  <si>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</si>
  <si>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</si>
  <si>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</si>
  <si>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</si>
  <si>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</si>
  <si>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</si>
  <si>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</si>
  <si>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</si>
  <si>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</si>
  <si>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</si>
  <si>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</si>
  <si>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</si>
  <si>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</si>
  <si>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</si>
  <si>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</si>
  <si>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</si>
  <si>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</si>
  <si>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</si>
  <si>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</si>
  <si>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</si>
  <si>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</si>
  <si>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</si>
  <si>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</si>
  <si>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</si>
  <si>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</si>
  <si>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</si>
  <si>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</si>
  <si>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</si>
  <si>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</si>
  <si>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</si>
  <si>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</si>
  <si>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</si>
  <si>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</si>
  <si>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</si>
  <si>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</si>
  <si>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</si>
  <si>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</si>
  <si>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</si>
  <si>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</si>
  <si>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</si>
  <si>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</si>
  <si>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</si>
  <si>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</si>
  <si>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</si>
  <si>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</si>
  <si>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</si>
  <si>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</si>
  <si>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</si>
  <si>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</si>
  <si>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</si>
  <si>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</si>
  <si>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</si>
  <si>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</si>
  <si>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</si>
  <si>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</si>
  <si>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</si>
  <si>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</si>
  <si>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</si>
  <si>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</si>
  <si>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</si>
  <si>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</si>
  <si>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</si>
  <si>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</si>
  <si>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</si>
  <si>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</si>
  <si>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</si>
  <si>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</si>
  <si>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</si>
  <si>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</si>
  <si>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</si>
  <si>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</si>
  <si>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</si>
  <si>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</si>
  <si>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</si>
  <si>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</si>
  <si>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</si>
  <si>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</si>
  <si>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</si>
  <si>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</si>
  <si>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</si>
  <si>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</si>
  <si>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</si>
  <si>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</si>
  <si>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</si>
  <si>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</si>
  <si>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</si>
  <si>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</si>
  <si>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</si>
  <si>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</si>
  <si>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</si>
  <si>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</si>
  <si>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</si>
  <si>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</si>
  <si>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</si>
  <si>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</si>
  <si>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</si>
  <si>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</si>
  <si>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</si>
  <si>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</si>
  <si>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</si>
  <si>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</si>
  <si>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</si>
  <si>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</si>
  <si>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</si>
  <si>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</si>
  <si>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</si>
  <si>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</si>
  <si>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</si>
  <si>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</si>
  <si>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</si>
  <si>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</si>
  <si>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</si>
  <si>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</si>
  <si>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</si>
  <si>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</si>
  <si>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</si>
  <si>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</si>
  <si>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</si>
  <si>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</si>
  <si>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</si>
  <si>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</si>
  <si>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</si>
  <si>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</si>
  <si>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</si>
  <si>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</si>
  <si>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</si>
  <si>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</si>
  <si>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</si>
  <si>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</si>
  <si>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</si>
  <si>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</si>
  <si>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</si>
  <si>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</si>
  <si>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</si>
  <si>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</si>
  <si>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</si>
  <si>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</si>
  <si>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</si>
  <si>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</si>
  <si>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</si>
  <si>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</si>
  <si>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</si>
  <si>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</si>
  <si>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</si>
  <si>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</si>
  <si>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</si>
  <si>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</si>
  <si>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</si>
  <si>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</si>
  <si>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</si>
  <si>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</si>
  <si>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</si>
  <si>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</si>
  <si>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</si>
  <si>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</si>
  <si>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</si>
  <si>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</si>
  <si>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</si>
  <si>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</si>
  <si>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</si>
  <si>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</si>
  <si>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</si>
  <si>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</si>
  <si>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</si>
  <si>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</si>
  <si>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</si>
  <si>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</si>
  <si>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</si>
  <si>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</si>
  <si>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</si>
  <si>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</si>
  <si>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</si>
  <si>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</si>
  <si>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</si>
  <si>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</si>
  <si>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</si>
  <si>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</si>
  <si>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</si>
  <si>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</si>
  <si>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</si>
  <si>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</si>
  <si>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</si>
  <si>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</si>
  <si>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</si>
  <si>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</si>
  <si>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</si>
  <si>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</si>
  <si>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</si>
  <si>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</si>
  <si>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</si>
  <si>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</si>
  <si>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</si>
  <si>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</si>
  <si>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</si>
  <si>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</si>
  <si>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</si>
  <si>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</si>
  <si>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</si>
  <si>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</si>
  <si>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</si>
  <si>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</si>
  <si>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</si>
  <si>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</si>
  <si>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</si>
  <si>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</si>
  <si>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</si>
  <si>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</si>
  <si>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</si>
  <si>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</si>
  <si>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</si>
  <si>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</si>
  <si>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</si>
  <si>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</si>
  <si>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</si>
  <si>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</si>
  <si>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</si>
  <si>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</si>
  <si>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</si>
  <si>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</si>
  <si>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</si>
  <si>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</si>
  <si>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</si>
  <si>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</si>
  <si>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</si>
  <si>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</si>
  <si>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</si>
  <si>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</si>
  <si>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</si>
  <si>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</si>
  <si>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</si>
  <si>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</si>
  <si>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</si>
  <si>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</si>
  <si>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</si>
  <si>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</si>
  <si>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</si>
  <si>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</si>
  <si>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</si>
  <si>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</si>
  <si>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</si>
  <si>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</si>
  <si>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</si>
  <si>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</si>
  <si>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</si>
  <si>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</si>
  <si>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</si>
  <si>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</si>
  <si>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</si>
  <si>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</si>
  <si>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</si>
  <si>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</si>
  <si>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</si>
  <si>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</si>
  <si>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</si>
  <si>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</si>
  <si>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</si>
  <si>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</si>
  <si>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</si>
  <si>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</si>
  <si>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</si>
  <si>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</si>
  <si>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</si>
  <si>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</si>
  <si>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</si>
  <si>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</si>
  <si>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</si>
  <si>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</si>
  <si>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</si>
  <si>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</si>
  <si>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</si>
  <si>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</si>
  <si>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</si>
  <si>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</si>
  <si>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</si>
  <si>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</si>
  <si>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</si>
  <si>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</si>
  <si>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</si>
  <si>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</si>
  <si>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</si>
  <si>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</si>
  <si>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</si>
  <si>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</si>
  <si>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</si>
  <si>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</si>
  <si>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</si>
  <si>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</si>
  <si>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</si>
  <si>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</si>
  <si>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</si>
  <si>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</si>
  <si>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</si>
  <si>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</si>
  <si>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</si>
  <si>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</si>
  <si>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</si>
  <si>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</si>
  <si>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</si>
  <si>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</si>
  <si>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</si>
  <si>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</si>
  <si>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</si>
  <si>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</si>
  <si>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</si>
  <si>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</si>
  <si>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</si>
  <si>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</si>
  <si>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</si>
  <si>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</si>
  <si>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</si>
  <si>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</si>
  <si>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</si>
  <si>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</si>
  <si>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</si>
  <si>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</si>
  <si>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</si>
  <si>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</si>
  <si>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</si>
  <si>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</si>
  <si>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</si>
  <si>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</si>
  <si>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</si>
  <si>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</si>
  <si>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</si>
  <si>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</si>
  <si>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</si>
  <si>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</si>
  <si>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</si>
  <si>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</si>
  <si>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</si>
  <si>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</si>
  <si>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</si>
  <si>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</si>
  <si>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</si>
  <si>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</si>
  <si>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</si>
  <si>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</si>
  <si>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</si>
  <si>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</si>
  <si>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</si>
  <si>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</si>
  <si>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</si>
  <si>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</si>
  <si>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</si>
  <si>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</si>
  <si>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</si>
  <si>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</si>
  <si>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</si>
  <si>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</si>
  <si>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</si>
  <si>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</si>
  <si>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</si>
  <si>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</si>
  <si>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</si>
  <si>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</si>
  <si>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</si>
  <si>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</si>
  <si>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</si>
  <si>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</si>
  <si>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</si>
  <si>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</si>
  <si>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</si>
  <si>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</si>
  <si>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</si>
  <si>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</si>
  <si>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</si>
  <si>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</si>
  <si>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</si>
  <si>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</si>
  <si>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</si>
  <si>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</si>
  <si>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</si>
  <si>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</si>
  <si>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</si>
  <si>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</si>
  <si>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</si>
  <si>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</si>
  <si>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</si>
  <si>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</si>
  <si>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</si>
  <si>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</si>
  <si>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</si>
  <si>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</si>
  <si>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</si>
  <si>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</si>
  <si>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</si>
  <si>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</si>
  <si>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</si>
  <si>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</si>
  <si>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</si>
  <si>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</si>
  <si>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</si>
  <si>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</si>
  <si>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</si>
  <si>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</si>
  <si>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</si>
  <si>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</si>
  <si>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</si>
  <si>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</si>
  <si>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</si>
  <si>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</si>
  <si>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</si>
  <si>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</si>
  <si>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</si>
  <si>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</si>
  <si>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</si>
  <si>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</si>
  <si>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</si>
  <si>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</si>
  <si>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</si>
  <si>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</si>
  <si>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</si>
  <si>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</si>
  <si>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</si>
  <si>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</si>
  <si>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</si>
  <si>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</si>
  <si>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</si>
  <si>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</si>
  <si>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</si>
  <si>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</si>
  <si>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</si>
  <si>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</si>
  <si>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</si>
  <si>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</si>
  <si>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</si>
  <si>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</si>
  <si>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</si>
  <si>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</si>
  <si>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</si>
  <si>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</si>
  <si>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</si>
  <si>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</si>
  <si>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</si>
  <si>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</si>
  <si>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</si>
  <si>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</si>
  <si>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</si>
  <si>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</si>
  <si>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</si>
  <si>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</si>
  <si>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</si>
  <si>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</si>
  <si>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</si>
  <si>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</si>
  <si>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</si>
  <si>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</si>
  <si>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</si>
  <si>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</si>
  <si>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</si>
  <si>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</si>
  <si>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</si>
  <si>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</si>
  <si>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</si>
  <si>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</si>
  <si>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</si>
  <si>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</si>
  <si>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</si>
  <si>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</si>
  <si>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</si>
  <si>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</si>
  <si>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</si>
  <si>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</si>
  <si>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</si>
  <si>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</si>
  <si>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</si>
  <si>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</si>
  <si>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</si>
  <si>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</si>
  <si>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</si>
  <si>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</si>
  <si>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</si>
  <si>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</si>
  <si>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</si>
  <si>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</si>
  <si>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</si>
  <si>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</si>
  <si>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</si>
  <si>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</si>
  <si>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</si>
  <si>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</si>
  <si>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</si>
  <si>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</si>
  <si>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</si>
  <si>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</si>
  <si>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</si>
  <si>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</si>
  <si>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</si>
  <si>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</si>
  <si>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</si>
  <si>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</si>
  <si>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</si>
  <si>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</si>
  <si>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</si>
  <si>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</si>
  <si>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</si>
  <si>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</si>
  <si>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</si>
  <si>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</si>
  <si>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</si>
  <si>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</si>
  <si>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</si>
  <si>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</si>
  <si>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</si>
  <si>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</si>
  <si>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</si>
  <si>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</si>
  <si>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</si>
  <si>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</si>
  <si>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</si>
  <si>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</si>
  <si>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</si>
  <si>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</si>
  <si>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</si>
  <si>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</si>
  <si>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</si>
  <si>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</si>
  <si>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</si>
  <si>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</si>
  <si>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</si>
  <si>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</si>
  <si>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</si>
  <si>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</si>
  <si>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</si>
  <si>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</si>
  <si>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</si>
  <si>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</si>
  <si>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</si>
  <si>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</si>
  <si>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</si>
  <si>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</si>
  <si>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</si>
  <si>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</si>
  <si>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</si>
  <si>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</si>
  <si>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</si>
  <si>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</si>
  <si>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</si>
  <si>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</si>
  <si>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</si>
  <si>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</si>
  <si>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</si>
  <si>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</si>
  <si>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</si>
  <si>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</si>
  <si>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</si>
  <si>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</si>
  <si>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</si>
  <si>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</si>
  <si>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</si>
  <si>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</si>
  <si>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</si>
  <si>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</si>
  <si>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</si>
  <si>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</si>
  <si>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</si>
  <si>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</si>
  <si>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</si>
  <si>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</si>
  <si>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</si>
  <si>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</si>
  <si>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</si>
  <si>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</si>
  <si>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</si>
  <si>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</si>
  <si>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</si>
  <si>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</si>
  <si>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</si>
  <si>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</si>
  <si>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</si>
  <si>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</si>
  <si>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</si>
  <si>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</si>
  <si>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</si>
  <si>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</si>
  <si>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</si>
  <si>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</si>
  <si>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</si>
  <si>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</si>
  <si>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</si>
  <si>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</si>
  <si>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</si>
  <si>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</si>
  <si>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</si>
  <si>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</si>
  <si>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</si>
  <si>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</si>
  <si>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</si>
  <si>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</si>
  <si>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</si>
  <si>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</si>
  <si>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</si>
  <si>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</si>
  <si>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</si>
  <si>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</si>
  <si>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</si>
  <si>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</si>
  <si>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</si>
  <si>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</si>
  <si>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</si>
  <si>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</si>
  <si>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</si>
  <si>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</si>
  <si>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</si>
  <si>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</si>
  <si>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</si>
  <si>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</si>
  <si>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</si>
  <si>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</si>
  <si>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</si>
  <si>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</si>
  <si>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</si>
  <si>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</si>
  <si>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</si>
  <si>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</si>
  <si>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</si>
  <si>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</si>
  <si>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</si>
  <si>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</si>
  <si>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</si>
  <si>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</si>
  <si>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</si>
  <si>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</si>
  <si>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</si>
  <si>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</si>
  <si>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</si>
  <si>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</si>
  <si>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</si>
  <si>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</si>
  <si>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</si>
  <si>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</si>
  <si>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</si>
  <si>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</si>
  <si>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</si>
  <si>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</si>
  <si>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</si>
  <si>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</si>
  <si>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</si>
  <si>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</si>
  <si>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</si>
  <si>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</si>
  <si>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</si>
  <si>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</si>
  <si>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</si>
  <si>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</si>
  <si>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</si>
  <si>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</si>
  <si>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</si>
  <si>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</si>
  <si>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</si>
  <si>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</si>
  <si>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</si>
  <si>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</si>
  <si>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</si>
  <si>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</si>
  <si>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</si>
  <si>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</si>
  <si>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</si>
  <si>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</si>
  <si>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</si>
  <si>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</si>
  <si>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</si>
  <si>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</si>
  <si>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</si>
  <si>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</si>
  <si>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</si>
  <si>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</si>
  <si>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</si>
  <si>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</si>
  <si>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</si>
  <si>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</si>
  <si>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</si>
  <si>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</si>
  <si>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</si>
  <si>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</si>
  <si>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</si>
  <si>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</si>
  <si>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</si>
  <si>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</si>
  <si>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</si>
  <si>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</si>
  <si>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</si>
  <si>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</si>
  <si>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</si>
  <si>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</si>
  <si>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</si>
  <si>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</si>
  <si>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</si>
  <si>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</si>
  <si>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</si>
  <si>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</si>
  <si>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</si>
  <si>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</si>
  <si>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</si>
  <si>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</si>
  <si>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</si>
  <si>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</si>
  <si>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</si>
  <si>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</si>
  <si>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</si>
  <si>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</si>
  <si>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</si>
  <si>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</si>
  <si>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</si>
  <si>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</si>
  <si>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</si>
  <si>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</si>
  <si>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</si>
  <si>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</si>
  <si>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</si>
  <si>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</si>
  <si>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</si>
  <si>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</si>
  <si>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</si>
  <si>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</si>
  <si>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</si>
  <si>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</si>
  <si>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</si>
  <si>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</si>
  <si>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</si>
  <si>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</si>
  <si>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</si>
  <si>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</si>
  <si>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</si>
  <si>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</si>
  <si>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</si>
  <si>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</si>
  <si>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</si>
  <si>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</si>
  <si>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</si>
  <si>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</si>
  <si>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</si>
  <si>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</si>
  <si>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</si>
  <si>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</si>
  <si>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</si>
  <si>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</si>
  <si>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</si>
  <si>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</si>
  <si>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</si>
  <si>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</si>
  <si>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</si>
  <si>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</si>
  <si>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</si>
  <si>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</si>
  <si>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</si>
  <si>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</si>
  <si>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</si>
  <si>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</si>
  <si>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</si>
  <si>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</si>
  <si>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</si>
  <si>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</si>
  <si>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</si>
  <si>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</si>
  <si>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</si>
  <si>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</si>
  <si>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</si>
  <si>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</si>
  <si>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</si>
  <si>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</si>
  <si>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</si>
  <si>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</si>
  <si>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</si>
  <si>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</si>
  <si>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</si>
  <si>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</si>
  <si>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</si>
  <si>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</si>
  <si>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</si>
  <si>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</si>
  <si>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</si>
  <si>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</si>
  <si>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</si>
  <si>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</si>
  <si>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</si>
  <si>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</si>
  <si>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</si>
  <si>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</si>
  <si>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</si>
  <si>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</si>
  <si>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</si>
  <si>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</si>
  <si>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</si>
  <si>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</si>
  <si>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</si>
  <si>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</si>
  <si>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</si>
  <si>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</si>
  <si>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</si>
  <si>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</si>
  <si>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</si>
  <si>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</si>
  <si>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</si>
  <si>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</si>
  <si>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</si>
  <si>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</si>
  <si>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</si>
  <si>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</si>
  <si>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</si>
  <si>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</si>
  <si>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</si>
  <si>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</si>
  <si>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</si>
  <si>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</si>
  <si>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</si>
  <si>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</si>
  <si>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</si>
  <si>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</si>
  <si>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</si>
  <si>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</si>
  <si>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</si>
  <si>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</si>
  <si>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</si>
  <si>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</si>
  <si>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</si>
  <si>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</si>
  <si>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</si>
  <si>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</si>
  <si>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</si>
  <si>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</si>
  <si>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</si>
  <si>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</si>
  <si>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</si>
  <si>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</si>
  <si>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</si>
  <si>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</si>
  <si>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</si>
  <si>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</si>
  <si>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</si>
  <si>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</si>
  <si>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</si>
  <si>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</si>
  <si>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</si>
  <si>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</si>
  <si>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</si>
  <si>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</si>
  <si>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</si>
  <si>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</si>
  <si>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</si>
  <si>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</si>
  <si>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</si>
  <si>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</si>
  <si>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</si>
  <si>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</si>
  <si>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</si>
  <si>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</si>
  <si>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</si>
  <si>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</si>
  <si>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</si>
  <si>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</si>
  <si>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</si>
  <si>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</si>
  <si>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</si>
  <si>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</si>
  <si>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</si>
  <si>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</si>
  <si>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</si>
  <si>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</si>
  <si>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</si>
  <si>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</si>
  <si>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</si>
  <si>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</si>
  <si>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</si>
  <si>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</si>
  <si>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</si>
  <si>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</si>
  <si>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</si>
  <si>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</si>
  <si>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</si>
  <si>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</si>
  <si>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</si>
  <si>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</si>
  <si>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</si>
  <si>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</si>
  <si>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</si>
  <si>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</si>
  <si>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</si>
  <si>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</si>
  <si>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</si>
  <si>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</si>
  <si>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</si>
  <si>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</si>
  <si>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</si>
  <si>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</si>
  <si>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</si>
  <si>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</si>
  <si>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</si>
  <si>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</si>
  <si>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</si>
  <si>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</si>
  <si>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</si>
  <si>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</si>
  <si>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</si>
  <si>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</si>
  <si>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</si>
  <si>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</si>
  <si>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</si>
  <si>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</si>
  <si>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</si>
  <si>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</si>
  <si>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</si>
  <si>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</si>
  <si>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</si>
  <si>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</si>
  <si>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</si>
  <si>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</si>
  <si>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</si>
  <si>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</si>
  <si>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</si>
  <si>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</si>
  <si>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</si>
  <si>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</si>
  <si>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</si>
  <si>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</si>
  <si>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</si>
  <si>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</si>
  <si>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</si>
  <si>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</si>
  <si>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</si>
  <si>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</si>
  <si>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</si>
  <si>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</si>
  <si>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</si>
  <si>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</si>
  <si>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</si>
  <si>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</si>
  <si>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</si>
  <si>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</si>
  <si>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</si>
  <si>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</si>
  <si>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</si>
  <si>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</si>
  <si>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</si>
  <si>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</si>
  <si>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</si>
  <si>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</si>
  <si>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</si>
  <si>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</si>
  <si>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</si>
  <si>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</si>
  <si>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</si>
  <si>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</si>
  <si>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</si>
  <si>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</si>
  <si>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</si>
  <si>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</si>
  <si>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</si>
  <si>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</si>
  <si>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</si>
  <si>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</si>
  <si>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</si>
  <si>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</si>
  <si>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</si>
  <si>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</si>
  <si>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</si>
  <si>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</si>
  <si>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</si>
  <si>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</si>
  <si>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</si>
  <si>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</si>
  <si>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</si>
  <si>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</si>
  <si>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</si>
  <si>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</si>
  <si>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</si>
  <si>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</si>
  <si>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</si>
  <si>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</si>
  <si>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</si>
  <si>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</si>
  <si>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</si>
  <si>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</si>
  <si>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</si>
  <si>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</si>
  <si>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</si>
  <si>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</si>
  <si>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</si>
  <si>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</si>
  <si>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</si>
  <si>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</si>
  <si>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</si>
  <si>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</si>
  <si>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</si>
  <si>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</si>
  <si>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</si>
  <si>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</si>
  <si>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</si>
  <si>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</si>
  <si>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</si>
  <si>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</si>
  <si>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</si>
  <si>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</si>
  <si>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</si>
  <si>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</si>
  <si>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</si>
  <si>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</si>
  <si>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</si>
  <si>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</si>
  <si>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</si>
  <si>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</si>
  <si>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</si>
  <si>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</si>
  <si>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</si>
  <si>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</si>
  <si>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</si>
  <si>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</si>
  <si>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</si>
  <si>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</si>
  <si>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</si>
  <si>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</si>
  <si>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</si>
  <si>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</si>
  <si>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</si>
  <si>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</si>
  <si>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</si>
  <si>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</si>
  <si>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</si>
  <si>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</si>
  <si>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</si>
  <si>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</si>
  <si>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</si>
  <si>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</si>
  <si>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</si>
  <si>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</si>
  <si>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</si>
  <si>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</si>
  <si>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</si>
  <si>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</si>
  <si>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</si>
  <si>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</si>
  <si>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</si>
  <si>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</si>
  <si>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</si>
  <si>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</si>
  <si>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</si>
  <si>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</si>
  <si>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</si>
  <si>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</si>
  <si>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</si>
  <si>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</si>
  <si>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</si>
  <si>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</si>
  <si>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</si>
  <si>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</si>
  <si>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</si>
  <si>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</si>
  <si>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</si>
  <si>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</si>
  <si>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</si>
  <si>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</si>
  <si>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</si>
  <si>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</si>
  <si>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</si>
  <si>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</si>
  <si>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</si>
  <si>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</si>
  <si>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</si>
  <si>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</si>
  <si>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</si>
  <si>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</si>
  <si>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</si>
  <si>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</si>
  <si>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</si>
  <si>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</si>
  <si>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</si>
  <si>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</si>
  <si>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</si>
  <si>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</si>
  <si>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</si>
  <si>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</si>
  <si>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</si>
  <si>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</si>
  <si>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</si>
  <si>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</si>
  <si>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</si>
  <si>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</si>
  <si>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</si>
  <si>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</si>
  <si>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</si>
  <si>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</si>
  <si>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</si>
  <si>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</si>
  <si>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</si>
  <si>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</si>
  <si>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</si>
  <si>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</si>
  <si>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</si>
  <si>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</si>
  <si>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</si>
  <si>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</si>
  <si>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</si>
  <si>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</si>
  <si>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</si>
  <si>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</si>
  <si>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</si>
  <si>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</si>
  <si>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</si>
  <si>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</si>
  <si>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</si>
  <si>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</si>
  <si>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</si>
  <si>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</si>
  <si>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</si>
  <si>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</si>
  <si>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</si>
  <si>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</si>
  <si>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</si>
  <si>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</si>
  <si>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</si>
  <si>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</si>
  <si>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</si>
  <si>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</si>
  <si>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</si>
  <si>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</si>
  <si>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</si>
  <si>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</si>
  <si>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</si>
  <si>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</si>
  <si>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</si>
  <si>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</si>
  <si>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</si>
  <si>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</si>
  <si>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</si>
  <si>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</si>
  <si>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</si>
  <si>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</si>
  <si>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</si>
  <si>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</si>
  <si>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</si>
  <si>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</si>
  <si>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</si>
  <si>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</si>
  <si>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</si>
  <si>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</si>
  <si>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</si>
  <si>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</si>
  <si>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</si>
  <si>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</si>
  <si>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</si>
  <si>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</si>
  <si>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</si>
  <si>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</si>
  <si>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</si>
  <si>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</si>
  <si>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</si>
  <si>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</si>
  <si>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</si>
  <si>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</si>
  <si>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</si>
  <si>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</si>
  <si>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</si>
  <si>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</si>
  <si>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</si>
  <si>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</si>
  <si>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</si>
  <si>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</si>
  <si>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</si>
  <si>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</si>
  <si>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</si>
  <si>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</si>
  <si>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</si>
  <si>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</si>
  <si>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</si>
  <si>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</si>
  <si>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</si>
  <si>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</si>
  <si>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</si>
  <si>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</si>
  <si>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</si>
  <si>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</si>
  <si>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</si>
  <si>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</si>
  <si>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</si>
  <si>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</si>
  <si>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</si>
  <si>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</si>
  <si>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</si>
  <si>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</si>
  <si>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</si>
  <si>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</si>
  <si>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</si>
  <si>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</si>
  <si>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</si>
  <si>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</si>
  <si>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</si>
  <si>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</si>
  <si>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</si>
  <si>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</si>
  <si>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</si>
  <si>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</si>
  <si>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</si>
  <si>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</si>
  <si>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</si>
  <si>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</si>
  <si>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</si>
  <si>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</si>
  <si>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</si>
  <si>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</si>
  <si>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</si>
  <si>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</si>
  <si>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</si>
  <si>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</si>
  <si>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</si>
  <si>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</si>
  <si>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</si>
  <si>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</si>
  <si>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</si>
  <si>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</si>
  <si>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</si>
  <si>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</si>
  <si>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</si>
  <si>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</si>
  <si>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</si>
  <si>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</si>
  <si>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</si>
  <si>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</si>
  <si>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</si>
  <si>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</si>
  <si>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</si>
  <si>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</si>
  <si>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</si>
  <si>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</si>
  <si>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</si>
  <si>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</si>
  <si>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</si>
  <si>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</si>
  <si>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</si>
  <si>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</si>
  <si>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</si>
  <si>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</si>
  <si>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</si>
  <si>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</si>
  <si>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</si>
  <si>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</si>
  <si>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</si>
  <si>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</si>
  <si>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</si>
  <si>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</si>
  <si>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</si>
  <si>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</si>
  <si>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</si>
  <si>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</si>
  <si>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</si>
  <si>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</si>
  <si>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</si>
  <si>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</si>
  <si>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</si>
  <si>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</si>
  <si>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</si>
  <si>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</si>
  <si>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</si>
  <si>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</si>
  <si>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</si>
  <si>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</si>
  <si>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</si>
  <si>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</si>
  <si>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</si>
  <si>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</si>
  <si>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</si>
  <si>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</si>
  <si>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</si>
  <si>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</si>
  <si>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</si>
  <si>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</si>
  <si>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</si>
  <si>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</si>
  <si>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</si>
  <si>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</si>
  <si>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</si>
  <si>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</si>
  <si>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</si>
  <si>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</si>
  <si>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</si>
  <si>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</si>
  <si>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</si>
  <si>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</si>
  <si>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</si>
  <si>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</si>
  <si>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</si>
  <si>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</si>
  <si>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</si>
  <si>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</si>
  <si>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</si>
  <si>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</si>
  <si>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</si>
  <si>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</si>
  <si>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</si>
  <si>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</si>
  <si>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</si>
  <si>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</si>
  <si>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</si>
  <si>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</si>
  <si>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</si>
  <si>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</si>
  <si>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</si>
  <si>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</si>
  <si>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</si>
  <si>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</si>
  <si>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</si>
  <si>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</si>
  <si>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</si>
  <si>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</si>
  <si>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</si>
  <si>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</si>
  <si>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</si>
  <si>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</si>
  <si>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</si>
  <si>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</si>
  <si>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</si>
  <si>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</si>
  <si>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</si>
  <si>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</si>
  <si>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</si>
  <si>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</si>
  <si>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</si>
  <si>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</si>
  <si>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</si>
  <si>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</si>
  <si>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</si>
  <si>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</si>
  <si>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</si>
  <si>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</si>
  <si>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</si>
  <si>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</si>
  <si>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</si>
  <si>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</si>
  <si>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</si>
  <si>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</si>
  <si>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</si>
  <si>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</si>
  <si>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</si>
  <si>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</si>
  <si>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</si>
  <si>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</si>
  <si>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</si>
  <si>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</si>
  <si>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</si>
  <si>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</si>
  <si>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</si>
  <si>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</si>
  <si>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</si>
  <si>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</si>
  <si>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</si>
  <si>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</si>
  <si>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</si>
  <si>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</si>
  <si>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</si>
  <si>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</si>
  <si>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</si>
  <si>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</si>
  <si>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</si>
  <si>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</si>
  <si>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</si>
  <si>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</si>
  <si>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</si>
  <si>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</si>
  <si>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</si>
  <si>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</si>
  <si>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</si>
  <si>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</si>
  <si>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</si>
  <si>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</si>
  <si>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</si>
  <si>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</si>
  <si>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</si>
  <si>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</si>
  <si>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</si>
  <si>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</si>
  <si>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</si>
  <si>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</si>
  <si>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</si>
  <si>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</si>
  <si>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</si>
  <si>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</si>
  <si>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</si>
  <si>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</si>
  <si>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</si>
  <si>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</si>
  <si>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</si>
  <si>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</si>
  <si>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</si>
  <si>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</si>
  <si>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</si>
  <si>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</si>
  <si>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</si>
  <si>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</si>
  <si>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</si>
  <si>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</si>
  <si>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</si>
  <si>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</si>
  <si>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</si>
  <si>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</si>
  <si>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</si>
  <si>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</si>
  <si>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</si>
  <si>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</si>
  <si>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</si>
  <si>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</si>
  <si>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</si>
  <si>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</si>
  <si>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</si>
  <si>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</si>
  <si>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</si>
  <si>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</si>
  <si>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</si>
  <si>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</si>
  <si>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</si>
  <si>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</si>
  <si>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</si>
  <si>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</si>
  <si>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</si>
  <si>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</si>
  <si>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</si>
  <si>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</si>
  <si>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</si>
  <si>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</si>
  <si>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</si>
  <si>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</si>
  <si>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</si>
  <si>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</si>
  <si>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</si>
  <si>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</si>
  <si>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</si>
  <si>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</si>
  <si>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</si>
  <si>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</si>
  <si>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</si>
  <si>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</si>
  <si>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</si>
  <si>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</si>
  <si>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</si>
  <si>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</si>
  <si>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</si>
  <si>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</si>
  <si>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</si>
  <si>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</si>
  <si>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</si>
  <si>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</si>
  <si>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</si>
  <si>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</si>
  <si>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</si>
  <si>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</si>
  <si>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</si>
  <si>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</si>
  <si>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</si>
  <si>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</si>
  <si>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</si>
  <si>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</si>
  <si>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</si>
  <si>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</si>
  <si>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</si>
  <si>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</si>
  <si>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</si>
  <si>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</si>
  <si>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</si>
  <si>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</si>
  <si>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</si>
  <si>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</si>
  <si>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</si>
  <si>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</si>
  <si>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</si>
  <si>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</si>
  <si>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</si>
  <si>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</si>
  <si>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</si>
  <si>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</si>
  <si>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</si>
  <si>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</si>
  <si>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</si>
  <si>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</si>
  <si>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</si>
  <si>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</si>
  <si>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</si>
  <si>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</si>
  <si>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</si>
  <si>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</si>
  <si>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</si>
  <si>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</si>
  <si>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</si>
  <si>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</si>
  <si>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</si>
  <si>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</si>
  <si>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</si>
  <si>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</si>
  <si>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</si>
  <si>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</si>
  <si>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</si>
  <si>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</si>
  <si>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</si>
  <si>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</si>
  <si>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</si>
  <si>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</si>
  <si>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</si>
  <si>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</si>
  <si>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</si>
  <si>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</si>
  <si>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</si>
  <si>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</si>
  <si>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</si>
  <si>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</si>
  <si>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</si>
  <si>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</si>
  <si>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</si>
  <si>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</si>
  <si>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</si>
  <si>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</si>
  <si>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</si>
  <si>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</si>
  <si>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</si>
  <si>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</si>
  <si>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</si>
  <si>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</si>
  <si>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</si>
  <si>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</si>
  <si>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</si>
  <si>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</si>
  <si>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</si>
  <si>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</si>
  <si>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</si>
  <si>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</si>
  <si>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</si>
  <si>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</si>
  <si>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</si>
  <si>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</si>
  <si>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</si>
  <si>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</si>
  <si>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</si>
  <si>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</si>
  <si>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</si>
  <si>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</si>
  <si>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</si>
  <si>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</si>
  <si>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</si>
  <si>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</si>
  <si>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</si>
  <si>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</si>
  <si>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</si>
  <si>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</si>
  <si>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</si>
  <si>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</si>
  <si>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</si>
  <si>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</si>
  <si>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</si>
  <si>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</si>
  <si>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</si>
  <si>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</si>
  <si>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</si>
  <si>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</si>
  <si>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</si>
  <si>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</si>
  <si>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</si>
  <si>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</si>
  <si>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</si>
  <si>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</si>
  <si>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</si>
  <si>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</si>
  <si>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</si>
  <si>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</si>
  <si>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</si>
  <si>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</si>
  <si>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</si>
  <si>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</si>
  <si>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</si>
  <si>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</si>
  <si>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</si>
  <si>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</si>
  <si>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</si>
  <si>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</si>
  <si>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</si>
  <si>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</si>
  <si>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</si>
  <si>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</si>
  <si>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</si>
  <si>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</si>
  <si>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</si>
  <si>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</si>
  <si>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</si>
  <si>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</si>
  <si>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</si>
  <si>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</si>
  <si>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</si>
  <si>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</si>
  <si>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</si>
  <si>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</si>
  <si>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</si>
  <si>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</si>
  <si>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</si>
  <si>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</si>
  <si>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</si>
  <si>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</si>
  <si>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</si>
  <si>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</si>
  <si>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</si>
  <si>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</si>
  <si>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</si>
  <si>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</si>
  <si>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</si>
  <si>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</si>
  <si>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</si>
  <si>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</si>
  <si>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</si>
  <si>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</si>
  <si>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</si>
  <si>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</si>
  <si>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</si>
  <si>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</si>
  <si>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</si>
  <si>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</si>
  <si>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</si>
  <si>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</si>
  <si>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</si>
  <si>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</si>
  <si>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</si>
  <si>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</si>
  <si>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</si>
  <si>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</si>
  <si>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</si>
  <si>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</si>
  <si>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</si>
  <si>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</si>
  <si>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</si>
  <si>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</si>
  <si>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</si>
  <si>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</si>
  <si>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</si>
  <si>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</si>
  <si>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</si>
  <si>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</si>
  <si>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</si>
  <si>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</si>
  <si>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</si>
  <si>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</si>
  <si>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</si>
  <si>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</si>
  <si>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</si>
  <si>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</si>
  <si>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</si>
  <si>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</si>
  <si>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</si>
  <si>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</si>
  <si>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</si>
  <si>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</si>
  <si>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</si>
  <si>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</si>
  <si>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</si>
  <si>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</si>
  <si>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</si>
  <si>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</si>
  <si>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</si>
  <si>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</si>
  <si>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</si>
  <si>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</si>
  <si>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</si>
  <si>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</si>
  <si>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</si>
  <si>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</si>
  <si>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</si>
  <si>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</si>
  <si>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</si>
  <si>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</si>
  <si>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</si>
  <si>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</si>
  <si>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</si>
  <si>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</si>
  <si>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</si>
  <si>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</si>
  <si>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</si>
  <si>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</si>
  <si>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</si>
  <si>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</si>
  <si>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</si>
  <si>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</si>
  <si>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</si>
  <si>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</si>
  <si>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</si>
  <si>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</si>
  <si>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</si>
  <si>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</si>
  <si>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</si>
  <si>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</si>
  <si>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</si>
  <si>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</si>
  <si>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</si>
  <si>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</si>
  <si>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</si>
  <si>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</si>
  <si>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</si>
  <si>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</si>
  <si>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</si>
  <si>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</si>
  <si>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</si>
  <si>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</si>
  <si>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</si>
  <si>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</si>
  <si>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</si>
  <si>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</si>
  <si>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</si>
  <si>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</si>
  <si>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</si>
  <si>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</si>
  <si>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</si>
  <si>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</si>
  <si>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</si>
  <si>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</si>
  <si>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</si>
  <si>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</si>
  <si>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</si>
  <si>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</si>
  <si>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</si>
  <si>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</si>
  <si>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</si>
  <si>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</si>
  <si>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</si>
  <si>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</si>
  <si>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</si>
  <si>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</si>
  <si>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</si>
  <si>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</si>
  <si>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</si>
  <si>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</si>
  <si>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</si>
  <si>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</si>
  <si>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</si>
  <si>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</si>
  <si>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</si>
  <si>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</si>
  <si>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</si>
  <si>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</si>
  <si>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</si>
  <si>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</si>
  <si>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</si>
  <si>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</si>
  <si>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</si>
  <si>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</si>
  <si>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</si>
  <si>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</si>
  <si>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</si>
  <si>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</si>
  <si>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</si>
  <si>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</si>
  <si>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</si>
  <si>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</si>
  <si>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</si>
  <si>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</si>
  <si>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</si>
  <si>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</si>
  <si>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</si>
  <si>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</si>
  <si>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</si>
  <si>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</si>
  <si>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</si>
  <si>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</si>
  <si>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</si>
  <si>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</si>
  <si>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</si>
  <si>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</si>
  <si>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</si>
  <si>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</si>
  <si>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</si>
  <si>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</si>
  <si>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</si>
  <si>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</si>
  <si>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</si>
  <si>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</si>
  <si>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</si>
  <si>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</si>
  <si>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</si>
  <si>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</si>
  <si>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</si>
  <si>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</si>
  <si>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</si>
  <si>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</si>
  <si>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</si>
  <si>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</si>
  <si>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</si>
  <si>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</si>
  <si>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</si>
  <si>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</si>
  <si>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</si>
  <si>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</si>
  <si>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</si>
  <si>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</si>
  <si>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</si>
  <si>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</si>
  <si>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</si>
  <si>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</si>
  <si>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</si>
  <si>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</si>
  <si>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</si>
  <si>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</si>
  <si>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</si>
  <si>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</si>
  <si>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</si>
  <si>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</si>
  <si>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</si>
  <si>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</si>
  <si>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</si>
  <si>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</si>
  <si>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</si>
  <si>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</si>
  <si>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</si>
  <si>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</si>
  <si>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</si>
  <si>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</si>
  <si>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</si>
  <si>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</si>
  <si>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</si>
  <si>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</si>
  <si>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</si>
  <si>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</si>
  <si>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</si>
  <si>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</si>
  <si>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</si>
  <si>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</si>
  <si>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</si>
  <si>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</si>
  <si>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</si>
  <si>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</si>
  <si>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</si>
  <si>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</si>
  <si>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</si>
  <si>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</si>
  <si>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</si>
  <si>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</si>
  <si>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</si>
  <si>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</si>
  <si>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</si>
  <si>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</si>
  <si>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</si>
  <si>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</si>
  <si>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</si>
  <si>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</si>
  <si>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</si>
  <si>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</si>
  <si>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</si>
  <si>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</si>
  <si>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</si>
  <si>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</si>
  <si>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</si>
  <si>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</si>
  <si>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</si>
  <si>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</si>
  <si>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</si>
  <si>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</si>
  <si>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</si>
  <si>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</si>
  <si>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</si>
  <si>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</si>
  <si>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</si>
  <si>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</si>
  <si>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</si>
  <si>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</si>
  <si>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</si>
  <si>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</si>
  <si>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</si>
  <si>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</si>
  <si>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</si>
  <si>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</si>
  <si>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</si>
  <si>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</si>
  <si>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</si>
  <si>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</si>
  <si>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</si>
  <si>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</si>
  <si>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</si>
  <si>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</si>
  <si>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</si>
  <si>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</si>
  <si>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</si>
  <si>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</si>
  <si>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</si>
  <si>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</si>
  <si>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</si>
  <si>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</si>
  <si>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</si>
  <si>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</si>
  <si>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</si>
  <si>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</si>
  <si>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</si>
  <si>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</si>
  <si>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</si>
  <si>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</si>
  <si>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</si>
  <si>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</si>
  <si>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</si>
  <si>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</si>
  <si>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</si>
  <si>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</si>
  <si>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</si>
  <si>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</si>
  <si>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</si>
  <si>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</si>
  <si>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</si>
  <si>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</si>
  <si>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</si>
  <si>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</si>
  <si>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</si>
  <si>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</si>
  <si>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</si>
  <si>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</si>
  <si>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</si>
  <si>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</si>
  <si>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</si>
  <si>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</si>
  <si>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</si>
  <si>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</si>
  <si>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</si>
  <si>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</si>
  <si>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</si>
  <si>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</si>
  <si>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</si>
  <si>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</si>
  <si>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</si>
  <si>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</si>
  <si>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</si>
  <si>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</si>
  <si>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</si>
  <si>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</si>
  <si>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</si>
  <si>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</si>
  <si>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</si>
  <si>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</si>
  <si>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</si>
  <si>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</si>
  <si>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</si>
  <si>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</si>
  <si>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</si>
  <si>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</si>
  <si>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</si>
  <si>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</si>
  <si>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</si>
  <si>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</si>
  <si>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</si>
  <si>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</si>
  <si>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</si>
  <si>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</si>
  <si>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</si>
  <si>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</si>
  <si>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</si>
  <si>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</si>
  <si>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</si>
  <si>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</si>
  <si>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</si>
  <si>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</si>
  <si>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</si>
  <si>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</si>
  <si>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</si>
  <si>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</si>
  <si>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</si>
  <si>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</si>
  <si>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</si>
  <si>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</si>
  <si>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</si>
  <si>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</si>
  <si>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</si>
  <si>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</si>
  <si>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</si>
  <si>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</si>
  <si>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</si>
  <si>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</si>
  <si>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</si>
  <si>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</si>
  <si>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</si>
  <si>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</si>
  <si>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</si>
  <si>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</si>
  <si>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</si>
  <si>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</si>
  <si>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</si>
  <si>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</si>
  <si>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</si>
  <si>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</si>
  <si>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</si>
  <si>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</si>
  <si>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</si>
  <si>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</si>
  <si>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</si>
  <si>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</si>
  <si>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</si>
  <si>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</si>
  <si>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</si>
  <si>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</si>
  <si>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</si>
  <si>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</si>
  <si>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</si>
  <si>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</si>
  <si>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</si>
  <si>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</si>
  <si>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</si>
  <si>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</si>
  <si>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</si>
  <si>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</si>
  <si>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</si>
  <si>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</si>
  <si>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</si>
  <si>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</si>
  <si>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</si>
  <si>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</si>
  <si>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</si>
  <si>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</si>
  <si>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</si>
  <si>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</si>
  <si>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</si>
  <si>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</si>
  <si>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</si>
  <si>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</si>
  <si>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</si>
  <si>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</si>
  <si>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</si>
  <si>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</si>
  <si>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</si>
  <si>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</si>
  <si>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</si>
  <si>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</si>
  <si>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</si>
  <si>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</si>
  <si>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</si>
  <si>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</si>
  <si>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</si>
  <si>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</si>
  <si>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</si>
  <si>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</si>
  <si>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</si>
  <si>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</si>
  <si>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</si>
  <si>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</si>
  <si>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</si>
  <si>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</si>
  <si>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</si>
  <si>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</si>
  <si>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</si>
  <si>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</si>
  <si>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</si>
  <si>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</si>
  <si>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</si>
  <si>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</si>
  <si>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</si>
  <si>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</si>
  <si>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</si>
  <si>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</si>
  <si>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</si>
  <si>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</si>
  <si>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</si>
  <si>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</si>
  <si>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</si>
  <si>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</si>
  <si>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</si>
  <si>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</si>
  <si>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</si>
  <si>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</si>
  <si>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</si>
  <si>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</si>
  <si>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</si>
  <si>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</si>
  <si>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</si>
  <si>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</si>
  <si>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</si>
  <si>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</si>
  <si>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</si>
  <si>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</si>
  <si>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</si>
  <si>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</si>
  <si>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</si>
  <si>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</si>
  <si>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</si>
  <si>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</si>
  <si>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</si>
  <si>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</si>
  <si>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</si>
  <si>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</si>
  <si>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</si>
  <si>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</si>
  <si>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</si>
  <si>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</si>
  <si>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</si>
  <si>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</si>
  <si>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</si>
  <si>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</si>
  <si>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</si>
  <si>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</si>
  <si>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</si>
  <si>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</si>
  <si>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</si>
  <si>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</si>
  <si>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</si>
  <si>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</si>
  <si>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</si>
  <si>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</si>
  <si>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</si>
  <si>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</si>
  <si>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</si>
  <si>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</si>
  <si>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</si>
  <si>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</si>
  <si>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</si>
  <si>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</si>
  <si>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</si>
  <si>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</si>
  <si>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</si>
  <si>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</si>
  <si>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</si>
  <si>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</si>
  <si>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</si>
  <si>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</si>
  <si>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</si>
  <si>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</si>
  <si>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</si>
  <si>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</si>
  <si>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</si>
  <si>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</si>
  <si>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</si>
  <si>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</si>
  <si>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</si>
  <si>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</si>
  <si>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</si>
  <si>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</si>
  <si>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</si>
  <si>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</si>
  <si>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</si>
  <si>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</si>
  <si>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</si>
  <si>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</si>
  <si>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</si>
  <si>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</si>
  <si>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</si>
  <si>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</si>
  <si>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</si>
  <si>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</si>
  <si>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</si>
  <si>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</si>
  <si>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</si>
  <si>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</si>
  <si>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</si>
  <si>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</si>
  <si>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</si>
  <si>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</si>
  <si>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</si>
  <si>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</si>
  <si>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</si>
  <si>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</si>
  <si>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</si>
  <si>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</si>
  <si>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</si>
  <si>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</si>
  <si>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</si>
  <si>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</si>
  <si>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</si>
  <si>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</si>
  <si>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</si>
  <si>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</si>
  <si>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</si>
  <si>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</si>
  <si>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</si>
  <si>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</si>
  <si>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</si>
  <si>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</si>
  <si>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</si>
  <si>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</si>
  <si>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</si>
  <si>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</si>
  <si>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</si>
  <si>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</si>
  <si>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</si>
  <si>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</si>
  <si>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</si>
  <si>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</si>
  <si>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</si>
  <si>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</si>
  <si>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</si>
  <si>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</si>
  <si>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</si>
  <si>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</si>
  <si>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</si>
  <si>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</si>
  <si>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</si>
  <si>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</si>
  <si>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</si>
  <si>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</si>
  <si>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</si>
  <si>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</si>
  <si>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</si>
  <si>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</si>
  <si>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</si>
  <si>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</si>
  <si>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</si>
  <si>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</si>
  <si>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</si>
  <si>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</si>
  <si>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</si>
  <si>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</si>
  <si>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</si>
  <si>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</si>
  <si>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</si>
  <si>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</si>
  <si>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</si>
  <si>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</si>
  <si>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</si>
  <si>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</si>
  <si>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</si>
  <si>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</si>
  <si>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</si>
  <si>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</si>
  <si>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</si>
  <si>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</si>
  <si>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</si>
  <si>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</si>
  <si>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</si>
  <si>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</si>
  <si>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</si>
  <si>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</si>
  <si>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</si>
  <si>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</si>
  <si>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</si>
  <si>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</si>
  <si>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</si>
  <si>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</si>
  <si>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</si>
  <si>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</si>
  <si>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</si>
  <si>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</si>
  <si>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</si>
  <si>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</si>
  <si>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</si>
  <si>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</si>
  <si>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</si>
  <si>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</si>
  <si>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</si>
  <si>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</si>
  <si>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</si>
  <si>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</si>
  <si>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</si>
  <si>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</si>
  <si>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</si>
  <si>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</si>
  <si>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</si>
  <si>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</si>
  <si>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</si>
  <si>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</si>
  <si>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</si>
  <si>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</si>
  <si>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</si>
  <si>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</si>
  <si>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</si>
  <si>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</si>
  <si>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</si>
  <si>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</si>
  <si>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</si>
  <si>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</si>
  <si>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</si>
  <si>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</si>
  <si>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</si>
  <si>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</si>
  <si>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</si>
  <si>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</si>
  <si>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</si>
  <si>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</si>
  <si>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</si>
  <si>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</si>
  <si>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</si>
  <si>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</si>
  <si>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</si>
  <si>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</si>
  <si>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</si>
  <si>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</si>
  <si>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</si>
  <si>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</si>
  <si>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</si>
  <si>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</si>
  <si>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</si>
  <si>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</si>
  <si>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</si>
  <si>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</si>
  <si>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</si>
  <si>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</si>
  <si>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</si>
  <si>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</si>
  <si>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</si>
  <si>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</si>
  <si>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</si>
  <si>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</si>
  <si>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</si>
  <si>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</si>
  <si>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</si>
  <si>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</si>
  <si>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</si>
  <si>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</si>
  <si>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</si>
  <si>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</si>
  <si>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</si>
  <si>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</si>
  <si>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</si>
  <si>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</si>
  <si>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</si>
  <si>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</si>
  <si>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</si>
  <si>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</si>
  <si>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</si>
  <si>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</si>
  <si>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</si>
  <si>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</si>
  <si>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</si>
  <si>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</si>
  <si>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</si>
  <si>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</si>
  <si>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</si>
  <si>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</si>
  <si>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</si>
  <si>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</si>
  <si>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</si>
  <si>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</si>
  <si>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</si>
  <si>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</si>
  <si>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</si>
  <si>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</si>
  <si>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</si>
  <si>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</si>
  <si>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</si>
  <si>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</si>
  <si>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</si>
  <si>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</si>
  <si>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</si>
  <si>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</si>
  <si>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</si>
  <si>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</si>
  <si>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</si>
  <si>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</si>
  <si>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</si>
  <si>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</si>
  <si>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</si>
  <si>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</si>
  <si>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</si>
  <si>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</si>
  <si>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</si>
  <si>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</si>
  <si>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</si>
  <si>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</si>
  <si>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</si>
  <si>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</si>
  <si>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</si>
  <si>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</si>
  <si>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</si>
  <si>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</si>
  <si>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</si>
  <si>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</si>
  <si>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</si>
  <si>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</si>
  <si>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</si>
  <si>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</si>
  <si>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</si>
  <si>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</si>
  <si>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</si>
  <si>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</si>
  <si>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</si>
  <si>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</si>
  <si>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</si>
  <si>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</si>
  <si>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</si>
  <si>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</si>
  <si>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</si>
  <si>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</si>
  <si>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</si>
  <si>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</si>
  <si>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</si>
  <si>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</si>
  <si>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</si>
  <si>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</si>
  <si>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</si>
  <si>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</si>
  <si>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</si>
  <si>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</si>
  <si>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</si>
  <si>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</si>
  <si>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</si>
  <si>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</si>
  <si>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</si>
  <si>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</si>
  <si>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</si>
  <si>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</si>
  <si>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</si>
  <si>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</si>
  <si>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</si>
  <si>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</si>
  <si>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</si>
  <si>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</si>
  <si>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</si>
  <si>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</si>
  <si>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</si>
  <si>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</si>
  <si>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</si>
  <si>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</si>
  <si>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</si>
  <si>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</si>
  <si>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</si>
  <si>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</si>
  <si>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</si>
  <si>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</si>
  <si>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</si>
  <si>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</si>
  <si>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</si>
  <si>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</si>
  <si>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</si>
  <si>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</si>
  <si>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</si>
  <si>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</si>
  <si>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</si>
  <si>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</si>
  <si>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</si>
  <si>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</si>
  <si>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</si>
  <si>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</si>
  <si>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</si>
  <si>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</si>
  <si>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</si>
  <si>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</si>
  <si>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</si>
  <si>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</si>
  <si>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</si>
  <si>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</si>
  <si>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</si>
  <si>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</si>
  <si>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</si>
  <si>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</si>
  <si>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</si>
  <si>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</si>
  <si>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</si>
  <si>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</si>
  <si>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</si>
  <si>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</si>
  <si>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</si>
  <si>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</si>
  <si>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</si>
  <si>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</si>
  <si>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</si>
  <si>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</si>
  <si>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</si>
  <si>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</si>
  <si>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</si>
  <si>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</si>
  <si>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</si>
  <si>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</si>
  <si>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</si>
  <si>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</si>
  <si>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</si>
  <si>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</si>
  <si>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</si>
  <si>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</si>
  <si>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</si>
  <si>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</si>
  <si>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</si>
  <si>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</si>
  <si>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</si>
  <si>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</si>
  <si>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</si>
  <si>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</si>
  <si>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</si>
  <si>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</si>
  <si>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</si>
  <si>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</si>
  <si>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</si>
  <si>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</si>
  <si>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</si>
  <si>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</si>
  <si>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</si>
  <si>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</si>
  <si>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</si>
  <si>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</si>
  <si>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</si>
  <si>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</si>
  <si>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</si>
  <si>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</si>
  <si>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</si>
  <si>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</si>
  <si>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</si>
  <si>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</si>
  <si>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</si>
  <si>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</si>
  <si>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</si>
  <si>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</si>
  <si>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</si>
  <si>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</si>
  <si>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</si>
  <si>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</si>
  <si>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</si>
  <si>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</si>
  <si>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</si>
  <si>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</si>
  <si>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</si>
  <si>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</si>
  <si>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</si>
  <si>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</si>
  <si>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</si>
  <si>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</si>
  <si>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</si>
  <si>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</si>
  <si>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</si>
  <si>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</si>
  <si>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</si>
  <si>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</si>
  <si>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</si>
  <si>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</si>
  <si>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</si>
  <si>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</si>
  <si>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</si>
  <si>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</si>
  <si>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</si>
  <si>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</si>
  <si>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</si>
  <si>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</si>
  <si>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</si>
  <si>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</si>
  <si>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</si>
  <si>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</si>
  <si>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</si>
  <si>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</si>
  <si>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</si>
  <si>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</si>
  <si>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</si>
  <si>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</si>
  <si>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</si>
  <si>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</si>
  <si>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</si>
  <si>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</si>
  <si>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</si>
  <si>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</si>
  <si>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</si>
  <si>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</si>
  <si>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</si>
  <si>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</si>
  <si>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</si>
  <si>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</si>
  <si>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</si>
  <si>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</si>
  <si>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</si>
  <si>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</si>
  <si>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</si>
  <si>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</si>
  <si>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</si>
  <si>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</si>
  <si>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</si>
  <si>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</si>
  <si>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</si>
  <si>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</si>
  <si>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</si>
  <si>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</si>
  <si>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</si>
  <si>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</si>
  <si>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</si>
  <si>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</si>
  <si>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</si>
  <si>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</si>
  <si>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</si>
  <si>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</si>
  <si>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</si>
  <si>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</si>
  <si>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</si>
  <si>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</si>
  <si>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</si>
  <si>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</si>
  <si>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</si>
  <si>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</si>
  <si>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</si>
  <si>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</si>
  <si>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</si>
  <si>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</si>
  <si>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</si>
  <si>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</si>
  <si>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</si>
  <si>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</si>
  <si>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</si>
  <si>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</si>
  <si>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</si>
  <si>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</si>
  <si>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</si>
  <si>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</si>
  <si>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</si>
  <si>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</si>
  <si>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</si>
  <si>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</si>
  <si>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</si>
  <si>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</si>
  <si>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</si>
  <si>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</si>
  <si>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</si>
  <si>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</si>
  <si>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</si>
  <si>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</si>
  <si>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</si>
  <si>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</si>
  <si>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</si>
  <si>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</si>
  <si>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</si>
  <si>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</si>
  <si>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</si>
  <si>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</si>
  <si>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</si>
  <si>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</si>
  <si>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</si>
  <si>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</si>
  <si>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</si>
  <si>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</si>
  <si>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</si>
  <si>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</si>
  <si>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</si>
  <si>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</si>
  <si>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</si>
  <si>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</si>
  <si>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</si>
  <si>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</si>
  <si>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</si>
  <si>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</si>
  <si>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</si>
  <si>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</si>
  <si>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</si>
  <si>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</si>
  <si>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</si>
  <si>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</si>
  <si>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</si>
  <si>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</si>
  <si>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</si>
  <si>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</si>
  <si>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</si>
  <si>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</si>
  <si>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</si>
  <si>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</si>
  <si>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</si>
  <si>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</si>
  <si>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</si>
  <si>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</si>
  <si>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</si>
  <si>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</si>
  <si>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</si>
  <si>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</si>
  <si>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</si>
  <si>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</si>
  <si>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</si>
  <si>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</si>
  <si>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</si>
  <si>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</si>
  <si>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</si>
  <si>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</si>
  <si>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</si>
  <si>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</si>
  <si>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</si>
  <si>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</si>
  <si>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</si>
  <si>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</si>
  <si>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</si>
  <si>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</si>
  <si>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</si>
  <si>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</si>
  <si>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</si>
  <si>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</si>
  <si>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</si>
  <si>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</si>
  <si>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</si>
  <si>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</si>
  <si>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</si>
  <si>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</si>
  <si>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</si>
  <si>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</si>
  <si>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</si>
  <si>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</si>
  <si>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</si>
  <si>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</si>
  <si>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</si>
  <si>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</si>
  <si>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</si>
  <si>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</si>
  <si>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</si>
  <si>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</si>
  <si>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</si>
  <si>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</si>
  <si>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</si>
  <si>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</si>
  <si>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</si>
  <si>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</si>
  <si>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</si>
  <si>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</si>
  <si>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</si>
  <si>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</si>
  <si>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</si>
  <si>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</si>
  <si>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</si>
  <si>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</si>
  <si>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</si>
  <si>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</si>
  <si>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</si>
  <si>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</si>
  <si>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</si>
  <si>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</si>
  <si>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</si>
  <si>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</si>
  <si>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</si>
  <si>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</si>
  <si>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</si>
  <si>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</si>
  <si>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</si>
  <si>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</si>
  <si>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</si>
  <si>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</si>
  <si>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</si>
  <si>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</si>
  <si>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</si>
  <si>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</si>
  <si>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</si>
  <si>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</si>
  <si>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</si>
  <si>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</si>
  <si>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</si>
  <si>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</si>
  <si>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</si>
  <si>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</si>
  <si>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</si>
  <si>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</si>
  <si>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</si>
  <si>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</si>
  <si>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</si>
  <si>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</si>
  <si>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</si>
  <si>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</si>
  <si>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</si>
  <si>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</si>
  <si>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</si>
  <si>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</si>
  <si>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</si>
  <si>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</si>
  <si>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</si>
  <si>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</si>
  <si>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</si>
  <si>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</si>
  <si>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</si>
  <si>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</si>
  <si>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</si>
  <si>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</si>
  <si>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</si>
  <si>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</si>
  <si>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</si>
  <si>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</si>
  <si>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</si>
  <si>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</si>
  <si>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</si>
  <si>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</si>
  <si>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</si>
  <si>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</si>
  <si>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</si>
  <si>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</si>
  <si>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</si>
  <si>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</si>
  <si>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</si>
  <si>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</si>
  <si>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</si>
  <si>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</si>
  <si>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</si>
  <si>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</si>
  <si>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</si>
  <si>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</si>
  <si>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</si>
  <si>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</si>
  <si>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</si>
  <si>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</si>
  <si>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</si>
  <si>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</si>
  <si>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</si>
  <si>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</si>
  <si>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</si>
  <si>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</si>
  <si>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</si>
  <si>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</si>
  <si>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</si>
  <si>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</si>
  <si>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</si>
  <si>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</si>
  <si>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</si>
  <si>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</si>
  <si>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</si>
  <si>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</si>
  <si>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</si>
  <si>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</si>
  <si>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</si>
  <si>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</si>
  <si>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</si>
  <si>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</si>
  <si>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</si>
  <si>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</si>
  <si>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</si>
  <si>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</si>
  <si>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</si>
  <si>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</si>
  <si>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</si>
  <si>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</si>
  <si>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</si>
  <si>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</si>
  <si>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</si>
  <si>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</si>
  <si>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</si>
  <si>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</si>
  <si>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</si>
  <si>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</si>
  <si>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</si>
  <si>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</si>
  <si>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</si>
  <si>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</si>
  <si>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</si>
  <si>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</si>
  <si>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</si>
  <si>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</si>
  <si>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</si>
  <si>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</si>
  <si>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</si>
  <si>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</si>
  <si>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</si>
  <si>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</si>
  <si>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</si>
  <si>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</si>
  <si>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</si>
  <si>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</si>
  <si>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</si>
  <si>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</si>
  <si>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</si>
  <si>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</si>
  <si>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</si>
  <si>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</si>
  <si>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</si>
  <si>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</si>
  <si>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</si>
  <si>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</si>
  <si>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</si>
  <si>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</si>
  <si>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</si>
  <si>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</si>
  <si>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</si>
  <si>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</si>
  <si>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</si>
  <si>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</si>
  <si>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</si>
  <si>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</si>
  <si>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</si>
  <si>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</si>
  <si>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</si>
  <si>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</si>
  <si>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</si>
  <si>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</si>
  <si>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</si>
  <si>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</si>
  <si>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</si>
  <si>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</si>
  <si>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</si>
  <si>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</si>
  <si>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</si>
  <si>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</si>
  <si>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</si>
  <si>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</si>
  <si>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</si>
  <si>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</si>
  <si>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</si>
  <si>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</si>
  <si>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</si>
  <si>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</si>
  <si>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</si>
  <si>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</si>
  <si>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</si>
  <si>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</si>
  <si>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</si>
  <si>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</si>
  <si>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</si>
  <si>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</si>
  <si>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</si>
  <si>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</si>
  <si>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</si>
  <si>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</si>
  <si>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</si>
  <si>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</si>
  <si>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</si>
  <si>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</si>
  <si>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</si>
  <si>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</si>
  <si>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</si>
  <si>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</si>
  <si>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</si>
  <si>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</si>
  <si>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</si>
  <si>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</si>
  <si>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</si>
  <si>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</si>
  <si>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</si>
  <si>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</si>
  <si>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</si>
  <si>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</si>
  <si>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</si>
  <si>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</si>
  <si>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</si>
  <si>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</si>
  <si>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</si>
  <si>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</si>
  <si>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</si>
  <si>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</si>
  <si>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</si>
  <si>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</si>
  <si>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</si>
  <si>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</si>
  <si>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</si>
  <si>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</si>
  <si>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</si>
  <si>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</si>
  <si>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</si>
  <si>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</si>
  <si>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</si>
  <si>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</si>
  <si>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</si>
  <si>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</si>
  <si>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</si>
  <si>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</si>
  <si>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</si>
  <si>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</si>
  <si>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</si>
  <si>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</si>
  <si>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</si>
  <si>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</si>
  <si>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</si>
  <si>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</si>
  <si>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</si>
  <si>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</si>
  <si>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</si>
  <si>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</si>
  <si>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</si>
  <si>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</si>
  <si>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</si>
  <si>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</si>
  <si>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</si>
  <si>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</si>
  <si>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</si>
  <si>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</si>
  <si>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</si>
  <si>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</si>
  <si>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</si>
  <si>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</si>
  <si>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</si>
  <si>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</si>
  <si>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</si>
  <si>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</si>
  <si>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</si>
  <si>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</si>
  <si>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</si>
  <si>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</si>
  <si>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</si>
  <si>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</si>
  <si>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</si>
  <si>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</si>
  <si>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</si>
  <si>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</si>
  <si>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</si>
  <si>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</si>
  <si>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</si>
  <si>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</si>
  <si>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</si>
  <si>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</si>
  <si>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</si>
  <si>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</si>
  <si>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</si>
  <si>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</si>
  <si>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</si>
  <si>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</si>
  <si>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</si>
  <si>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</si>
  <si>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</si>
  <si>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</si>
  <si>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</si>
  <si>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</si>
  <si>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</si>
  <si>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</si>
  <si>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</si>
  <si>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</si>
  <si>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</si>
  <si>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</si>
  <si>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</si>
  <si>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</si>
  <si>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</si>
  <si>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</si>
  <si>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</si>
  <si>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</si>
  <si>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</si>
  <si>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</si>
  <si>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</si>
  <si>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</si>
  <si>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</si>
  <si>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</si>
  <si>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</si>
  <si>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</si>
  <si>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</si>
  <si>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</si>
  <si>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</si>
  <si>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</si>
  <si>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</si>
  <si>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</si>
  <si>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</si>
  <si>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</si>
  <si>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</si>
  <si>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</si>
  <si>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</si>
  <si>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</si>
  <si>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</si>
  <si>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</si>
  <si>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</si>
  <si>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</si>
  <si>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</si>
  <si>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</si>
  <si>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</si>
  <si>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</si>
  <si>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</si>
  <si>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</si>
  <si>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</si>
  <si>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</si>
  <si>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</si>
  <si>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</si>
  <si>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</si>
  <si>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</si>
  <si>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</si>
  <si>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</si>
  <si>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</si>
  <si>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</si>
  <si>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</si>
  <si>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</si>
  <si>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</si>
  <si>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</si>
  <si>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</si>
  <si>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</si>
  <si>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</si>
  <si>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</si>
  <si>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</si>
  <si>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</si>
  <si>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</si>
  <si>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</si>
  <si>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</si>
  <si>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</si>
  <si>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</si>
  <si>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</si>
  <si>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</si>
  <si>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</si>
  <si>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</si>
  <si>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</si>
  <si>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</si>
  <si>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</si>
  <si>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</si>
  <si>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</si>
  <si>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</si>
  <si>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</si>
  <si>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</si>
  <si>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</si>
  <si>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</si>
  <si>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</si>
  <si>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</si>
  <si>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</si>
  <si>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</si>
  <si>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</si>
  <si>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</si>
  <si>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</si>
  <si>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</si>
  <si>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</si>
  <si>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</si>
  <si>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</si>
  <si>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</si>
  <si>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</si>
  <si>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</si>
  <si>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</si>
  <si>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</si>
  <si>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</si>
  <si>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</si>
  <si>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</si>
  <si>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</si>
  <si>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</si>
  <si>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</si>
  <si>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</si>
  <si>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</si>
  <si>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</si>
  <si>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</si>
  <si>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</si>
  <si>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</si>
  <si>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</si>
  <si>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</si>
  <si>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</si>
  <si>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</si>
  <si>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</si>
  <si>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</si>
  <si>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</si>
  <si>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</si>
  <si>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</si>
  <si>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</si>
  <si>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</si>
  <si>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</si>
  <si>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</si>
  <si>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</si>
  <si>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</si>
  <si>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</si>
  <si>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</si>
  <si>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</si>
  <si>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</si>
  <si>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</si>
  <si>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</si>
  <si>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</si>
  <si>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</si>
  <si>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</si>
  <si>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</si>
  <si>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</si>
  <si>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</si>
  <si>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</si>
  <si>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</si>
  <si>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</si>
  <si>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</si>
  <si>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</si>
  <si>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</si>
  <si>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</si>
  <si>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</si>
  <si>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</si>
  <si>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</si>
  <si>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</si>
  <si>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</si>
  <si>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</si>
  <si>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</si>
  <si>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</si>
  <si>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</si>
  <si>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</si>
  <si>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</si>
  <si>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</si>
  <si>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</si>
  <si>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</si>
  <si>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</si>
  <si>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</si>
  <si>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</si>
  <si>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</si>
  <si>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</si>
  <si>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</si>
  <si>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</si>
  <si>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</si>
  <si>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</si>
  <si>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</si>
  <si>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</si>
  <si>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</si>
  <si>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</si>
  <si>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</si>
  <si>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</si>
  <si>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</si>
  <si>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</si>
  <si>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</si>
  <si>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</si>
  <si>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</si>
  <si>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</si>
  <si>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</si>
  <si>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</si>
  <si>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</si>
  <si>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</si>
  <si>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</si>
  <si>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</si>
  <si>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</si>
  <si>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</si>
  <si>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</si>
  <si>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</si>
  <si>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</si>
  <si>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</si>
  <si>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</si>
  <si>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</si>
  <si>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</si>
  <si>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</si>
  <si>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</si>
  <si>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</si>
  <si>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</si>
  <si>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</si>
  <si>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</si>
  <si>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</si>
  <si>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</si>
  <si>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</si>
  <si>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</si>
  <si>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</si>
  <si>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</si>
  <si>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</si>
  <si>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</si>
  <si>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</si>
  <si>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</si>
  <si>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</si>
  <si>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</si>
  <si>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</si>
  <si>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</si>
  <si>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</si>
  <si>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</si>
  <si>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</si>
  <si>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</si>
  <si>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</si>
  <si>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</si>
  <si>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</si>
  <si>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</si>
  <si>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</si>
  <si>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</si>
  <si>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</si>
  <si>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</si>
  <si>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</si>
  <si>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</si>
  <si>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</si>
  <si>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</si>
  <si>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</si>
  <si>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</si>
  <si>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</si>
  <si>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</si>
  <si>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</si>
  <si>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</si>
  <si>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</si>
  <si>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</si>
  <si>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</si>
  <si>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</si>
  <si>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</si>
  <si>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</si>
  <si>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</si>
  <si>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</si>
  <si>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</si>
  <si>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</si>
  <si>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</si>
  <si>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</si>
  <si>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</si>
  <si>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</si>
  <si>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</si>
  <si>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</si>
  <si>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</si>
  <si>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</si>
  <si>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</si>
  <si>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</si>
  <si>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</si>
  <si>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</si>
  <si>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</si>
  <si>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</si>
  <si>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</si>
  <si>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</si>
  <si>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</si>
  <si>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</si>
  <si>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</si>
  <si>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</si>
  <si>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</si>
  <si>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</si>
  <si>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</si>
  <si>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</si>
  <si>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</si>
  <si>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</si>
  <si>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</si>
  <si>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</si>
  <si>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</si>
  <si>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</si>
  <si>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</si>
  <si>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</si>
  <si>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</si>
  <si>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</si>
  <si>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</si>
  <si>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</si>
  <si>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</si>
  <si>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</si>
  <si>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</si>
  <si>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</si>
  <si>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</si>
  <si>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</si>
  <si>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</si>
  <si>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</si>
  <si>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</si>
  <si>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</si>
  <si>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</si>
  <si>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</si>
  <si>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</si>
  <si>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</si>
  <si>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</si>
  <si>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</si>
  <si>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</si>
  <si>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</si>
  <si>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</si>
  <si>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</si>
  <si>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</si>
  <si>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</si>
  <si>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</si>
  <si>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</si>
  <si>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</si>
  <si>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</si>
  <si>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</si>
  <si>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</si>
  <si>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</si>
  <si>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</si>
  <si>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</si>
  <si>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</si>
  <si>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</si>
  <si>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</si>
  <si>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</si>
  <si>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</si>
  <si>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</si>
  <si>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</si>
  <si>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</si>
  <si>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</si>
  <si>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</si>
  <si>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</si>
  <si>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</si>
  <si>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</si>
  <si>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</si>
  <si>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</si>
  <si>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</si>
  <si>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</si>
  <si>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</si>
  <si>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</si>
  <si>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</si>
  <si>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</si>
  <si>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</si>
  <si>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</si>
  <si>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</si>
  <si>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</si>
  <si>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</si>
  <si>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</si>
  <si>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</si>
  <si>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</si>
  <si>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</si>
  <si>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</si>
  <si>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</si>
  <si>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</si>
  <si>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</si>
  <si>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</si>
  <si>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</si>
  <si>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</si>
  <si>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</si>
  <si>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</si>
  <si>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</si>
  <si>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</si>
  <si>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</si>
  <si>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</si>
  <si>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</si>
  <si>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</si>
  <si>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</si>
  <si>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</si>
  <si>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</si>
  <si>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</si>
  <si>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</si>
  <si>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</si>
  <si>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</si>
  <si>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</si>
  <si>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</si>
  <si>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</si>
  <si>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</si>
  <si>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</si>
  <si>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</si>
  <si>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</si>
  <si>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</si>
  <si>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</si>
  <si>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</si>
  <si>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</si>
  <si>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</si>
  <si>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</si>
  <si>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</si>
  <si>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</si>
  <si>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</si>
  <si>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</si>
  <si>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</si>
  <si>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</si>
  <si>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</si>
  <si>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</si>
  <si>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</si>
  <si>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</si>
  <si>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</si>
  <si>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</si>
  <si>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</si>
  <si>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</si>
  <si>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</si>
  <si>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</si>
  <si>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</si>
  <si>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</si>
  <si>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</si>
  <si>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</si>
  <si>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</si>
  <si>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</si>
  <si>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</si>
  <si>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</si>
  <si>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</si>
  <si>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</si>
  <si>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</si>
  <si>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</si>
  <si>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</si>
  <si>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</si>
  <si>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</si>
  <si>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</si>
  <si>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</si>
  <si>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</si>
  <si>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</si>
  <si>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</si>
  <si>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</si>
  <si>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</si>
  <si>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</si>
  <si>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</si>
  <si>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</si>
  <si>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</si>
  <si>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</si>
  <si>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</si>
  <si>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</si>
  <si>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</si>
  <si>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</si>
  <si>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</si>
  <si>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</si>
  <si>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</si>
  <si>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</si>
  <si>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</si>
  <si>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</si>
  <si>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</si>
  <si>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</si>
  <si>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</si>
  <si>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</si>
  <si>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</si>
  <si>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</si>
  <si>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</si>
  <si>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</si>
  <si>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</si>
  <si>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</si>
  <si>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</si>
  <si>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</si>
  <si>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</si>
  <si>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</si>
  <si>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</si>
  <si>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</si>
  <si>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</si>
  <si>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</si>
  <si>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</si>
  <si>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</si>
  <si>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</si>
  <si>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</si>
  <si>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</si>
  <si>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</si>
  <si>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</si>
  <si>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</si>
  <si>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</si>
  <si>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</si>
  <si>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</si>
  <si>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</si>
  <si>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</si>
  <si>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</si>
  <si>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</si>
  <si>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</si>
  <si>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</si>
  <si>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</si>
  <si>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</si>
  <si>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</si>
  <si>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</si>
  <si>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</si>
  <si>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</si>
  <si>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</si>
  <si>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</si>
  <si>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</si>
  <si>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</si>
  <si>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</si>
  <si>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</si>
  <si>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</si>
  <si>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</si>
  <si>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</si>
  <si>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</si>
  <si>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</si>
  <si>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</si>
  <si>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</si>
  <si>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</si>
  <si>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</si>
  <si>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</si>
  <si>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</si>
  <si>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</si>
  <si>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</si>
  <si>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</si>
  <si>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</si>
  <si>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</si>
  <si>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</si>
  <si>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</si>
  <si>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</si>
  <si>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</si>
  <si>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</si>
  <si>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</si>
  <si>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</si>
  <si>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</si>
  <si>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</si>
  <si>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</si>
  <si>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</si>
  <si>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</si>
  <si>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</si>
  <si>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</si>
  <si>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</si>
  <si>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</si>
  <si>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</si>
  <si>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</si>
  <si>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</si>
  <si>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</si>
  <si>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</si>
  <si>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</si>
  <si>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</si>
  <si>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</si>
  <si>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</si>
  <si>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</si>
  <si>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</si>
  <si>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</si>
  <si>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</si>
  <si>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</si>
  <si>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</si>
  <si>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</si>
  <si>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</si>
  <si>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</si>
  <si>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</si>
  <si>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</si>
  <si>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</si>
  <si>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</si>
  <si>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</si>
  <si>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</si>
  <si>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</si>
  <si>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</si>
  <si>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</si>
  <si>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</si>
  <si>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</si>
  <si>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</si>
  <si>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</si>
  <si>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</si>
  <si>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</si>
  <si>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</si>
  <si>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</si>
  <si>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</si>
  <si>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</si>
  <si>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</si>
  <si>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</si>
  <si>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</si>
  <si>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</si>
  <si>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</si>
  <si>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</si>
  <si>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</si>
  <si>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</si>
  <si>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</si>
  <si>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</si>
  <si>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</si>
  <si>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</si>
  <si>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</si>
  <si>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</si>
  <si>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</si>
  <si>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</si>
  <si>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</si>
  <si>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</si>
  <si>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</si>
  <si>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</si>
  <si>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</si>
  <si>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</si>
  <si>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</si>
  <si>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</si>
  <si>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</si>
  <si>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</si>
  <si>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</si>
  <si>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</si>
  <si>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</si>
  <si>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</si>
  <si>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</si>
  <si>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</si>
  <si>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</si>
  <si>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</si>
  <si>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</si>
  <si>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</si>
  <si>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</si>
  <si>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</si>
  <si>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</si>
  <si>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</si>
  <si>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</si>
  <si>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</si>
  <si>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</si>
  <si>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</si>
  <si>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</si>
  <si>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</si>
  <si>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</si>
  <si>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</si>
  <si>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</si>
  <si>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</si>
  <si>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</si>
  <si>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</si>
  <si>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</si>
  <si>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</si>
  <si>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</si>
  <si>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</si>
  <si>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</si>
  <si>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</si>
  <si>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</si>
  <si>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</si>
  <si>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</si>
  <si>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</si>
  <si>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</si>
  <si>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</si>
  <si>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</si>
  <si>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</si>
  <si>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</si>
  <si>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</si>
  <si>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</si>
  <si>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</si>
  <si>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</si>
  <si>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</si>
  <si>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</si>
  <si>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</si>
  <si>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</si>
  <si>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</si>
  <si>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</si>
  <si>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</si>
  <si>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</si>
  <si>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</si>
  <si>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</si>
  <si>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</si>
  <si>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</si>
  <si>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</si>
  <si>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</si>
  <si>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</si>
  <si>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</si>
  <si>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</si>
  <si>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</si>
  <si>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</si>
  <si>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</si>
  <si>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</si>
  <si>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</si>
  <si>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</si>
  <si>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</si>
  <si>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</si>
  <si>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</si>
  <si>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</si>
  <si>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</si>
  <si>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</si>
  <si>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</si>
  <si>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</si>
  <si>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</si>
  <si>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</si>
  <si>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</si>
  <si>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</si>
  <si>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</si>
  <si>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</si>
  <si>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</si>
  <si>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</si>
  <si>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</si>
  <si>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</si>
  <si>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</si>
  <si>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</si>
  <si>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</si>
  <si>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</si>
  <si>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</si>
  <si>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</si>
  <si>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</si>
  <si>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</si>
  <si>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</si>
  <si>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</si>
  <si>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</si>
  <si>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</si>
  <si>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</si>
  <si>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</si>
  <si>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</si>
  <si>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</si>
  <si>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</si>
  <si>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</si>
  <si>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</si>
  <si>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</si>
  <si>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</si>
  <si>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</si>
  <si>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</si>
  <si>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</si>
  <si>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</si>
  <si>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</si>
  <si>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</si>
  <si>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</si>
  <si>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</si>
  <si>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</si>
  <si>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</si>
  <si>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</si>
  <si>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</si>
  <si>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</si>
  <si>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</si>
  <si>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</si>
  <si>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</si>
  <si>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</si>
  <si>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</si>
  <si>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</si>
  <si>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</si>
  <si>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</si>
  <si>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</si>
  <si>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</si>
  <si>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</si>
  <si>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</si>
  <si>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</si>
  <si>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</si>
  <si>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</si>
  <si>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</si>
  <si>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</si>
  <si>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</si>
  <si>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</si>
  <si>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</si>
  <si>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</si>
  <si>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</si>
  <si>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</si>
  <si>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</si>
  <si>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</si>
  <si>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</si>
  <si>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</si>
  <si>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</si>
  <si>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</si>
  <si>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</si>
  <si>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</si>
  <si>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</si>
  <si>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</si>
  <si>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</si>
  <si>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</si>
  <si>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</si>
  <si>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</si>
  <si>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</si>
  <si>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</si>
  <si>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</si>
  <si>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</si>
  <si>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</si>
  <si>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</si>
  <si>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</si>
  <si>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</si>
  <si>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</si>
  <si>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</si>
  <si>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</si>
  <si>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</si>
  <si>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</si>
  <si>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</si>
  <si>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</si>
  <si>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</si>
  <si>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</si>
  <si>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</si>
  <si>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</si>
  <si>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</si>
  <si>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</si>
  <si>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</si>
  <si>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</si>
  <si>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</si>
  <si>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</si>
  <si>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</si>
  <si>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</si>
  <si>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</si>
  <si>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</si>
  <si>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</si>
  <si>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</si>
  <si>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</si>
  <si>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</si>
  <si>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</si>
  <si>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</si>
  <si>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</si>
  <si>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</si>
  <si>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</si>
  <si>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</si>
  <si>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</si>
  <si>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</si>
  <si>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</si>
  <si>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</si>
  <si>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</si>
  <si>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</si>
  <si>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</si>
  <si>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</si>
  <si>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</si>
  <si>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</si>
  <si>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</si>
  <si>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</si>
  <si>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</si>
  <si>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</si>
  <si>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</si>
  <si>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</si>
  <si>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</si>
  <si>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</si>
  <si>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</si>
  <si>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</si>
  <si>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</si>
  <si>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</si>
  <si>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</si>
  <si>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</si>
  <si>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</si>
  <si>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</si>
  <si>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</si>
  <si>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</si>
  <si>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</si>
  <si>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</si>
  <si>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</si>
  <si>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</si>
  <si>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</si>
  <si>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</si>
  <si>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</si>
  <si>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</si>
  <si>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</si>
  <si>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</si>
  <si>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</si>
  <si>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</si>
  <si>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</si>
  <si>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</si>
  <si>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</si>
  <si>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</si>
  <si>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</si>
  <si>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</si>
  <si>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</si>
  <si>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</si>
  <si>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</si>
  <si>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</si>
  <si>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</si>
  <si>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</si>
  <si>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</si>
  <si>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</si>
  <si>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</si>
  <si>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</si>
  <si>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</si>
  <si>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</si>
  <si>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</si>
  <si>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</si>
  <si>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</si>
  <si>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</si>
  <si>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</si>
  <si>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</si>
  <si>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</si>
  <si>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</si>
  <si>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</si>
  <si>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</si>
  <si>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</si>
  <si>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</si>
  <si>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</si>
  <si>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</si>
  <si>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</si>
  <si>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</si>
  <si>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</si>
  <si>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</si>
  <si>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</si>
  <si>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</si>
  <si>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</si>
  <si>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</si>
  <si>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</si>
  <si>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</si>
  <si>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</si>
  <si>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</si>
  <si>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</si>
  <si>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</si>
  <si>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</si>
  <si>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</si>
  <si>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</si>
  <si>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</si>
  <si>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</si>
  <si>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</si>
  <si>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</si>
  <si>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</si>
  <si>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</si>
  <si>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</si>
  <si>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</si>
  <si>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</si>
  <si>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</si>
  <si>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</si>
  <si>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</si>
  <si>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</si>
  <si>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</si>
  <si>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</si>
  <si>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</si>
  <si>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</si>
  <si>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</si>
  <si>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</si>
  <si>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</si>
  <si>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</si>
  <si>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</si>
  <si>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</si>
  <si>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</si>
  <si>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</si>
  <si>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</si>
  <si>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</si>
  <si>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</si>
  <si>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</si>
  <si>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</si>
  <si>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</si>
  <si>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</si>
  <si>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</si>
  <si>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</si>
  <si>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</si>
  <si>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</si>
  <si>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</si>
  <si>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</si>
  <si>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</si>
  <si>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</si>
  <si>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</si>
  <si>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</si>
  <si>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</si>
  <si>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</si>
  <si>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</si>
  <si>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</si>
  <si>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</si>
  <si>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</si>
  <si>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</si>
  <si>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</si>
  <si>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</si>
  <si>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</si>
  <si>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</si>
  <si>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</si>
  <si>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</si>
  <si>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</si>
  <si>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</si>
  <si>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</si>
  <si>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</si>
  <si>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</si>
  <si>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</si>
  <si>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</si>
  <si>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</si>
  <si>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</si>
  <si>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</si>
  <si>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</si>
  <si>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</si>
  <si>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</si>
  <si>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</si>
  <si>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</si>
  <si>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</si>
  <si>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</si>
  <si>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</si>
  <si>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</si>
  <si>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</si>
  <si>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</si>
  <si>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</si>
  <si>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</si>
  <si>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</si>
  <si>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</si>
  <si>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</si>
  <si>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</si>
  <si>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</si>
  <si>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</si>
  <si>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</si>
  <si>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</si>
  <si>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</si>
  <si>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</si>
  <si>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</si>
  <si>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</si>
  <si>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</si>
  <si>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</si>
  <si>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</si>
  <si>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</si>
  <si>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</si>
  <si>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</si>
  <si>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</si>
  <si>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</si>
  <si>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</si>
  <si>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</si>
  <si>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</si>
  <si>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</si>
  <si>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</si>
  <si>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</si>
  <si>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</si>
  <si>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</si>
  <si>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</si>
  <si>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</si>
  <si>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</si>
  <si>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</si>
  <si>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</si>
  <si>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</si>
  <si>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</si>
  <si>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</si>
  <si>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</si>
  <si>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</si>
  <si>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</si>
  <si>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</si>
  <si>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</si>
  <si>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</si>
  <si>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</si>
  <si>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</si>
  <si>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</si>
  <si>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</si>
  <si>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</si>
  <si>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</si>
  <si>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</si>
  <si>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</si>
  <si>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</si>
  <si>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</si>
  <si>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</si>
  <si>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</si>
  <si>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</si>
  <si>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</si>
  <si>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</si>
  <si>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</si>
  <si>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</si>
  <si>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</si>
  <si>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</si>
  <si>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</si>
  <si>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</si>
  <si>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</si>
  <si>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</si>
  <si>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</si>
  <si>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</si>
  <si>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</si>
  <si>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</si>
  <si>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</si>
  <si>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</si>
  <si>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</si>
  <si>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</si>
  <si>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</si>
  <si>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</si>
  <si>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</si>
  <si>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</si>
  <si>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</si>
  <si>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</si>
  <si>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</si>
  <si>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</si>
  <si>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</si>
  <si>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</si>
  <si>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</si>
  <si>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</si>
  <si>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</si>
  <si>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</si>
  <si>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</si>
  <si>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</si>
  <si>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</si>
  <si>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</si>
  <si>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</si>
  <si>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</si>
  <si>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</si>
  <si>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</si>
  <si>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</si>
  <si>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</si>
  <si>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</si>
  <si>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</si>
  <si>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</si>
  <si>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</si>
  <si>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</si>
  <si>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</si>
  <si>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</si>
  <si>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</si>
  <si>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</si>
  <si>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</si>
  <si>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</si>
  <si>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</si>
  <si>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</si>
  <si>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</si>
  <si>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</si>
  <si>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</si>
  <si>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</si>
  <si>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</si>
  <si>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</si>
  <si>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</si>
  <si>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</si>
  <si>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</si>
  <si>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</si>
  <si>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</si>
  <si>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</si>
  <si>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</si>
  <si>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</si>
  <si>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</si>
  <si>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</si>
  <si>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</si>
  <si>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</si>
  <si>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</si>
  <si>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</si>
  <si>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</si>
  <si>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</si>
  <si>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</si>
  <si>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</si>
  <si>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</si>
  <si>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</si>
  <si>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</si>
  <si>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</si>
  <si>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</si>
  <si>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</si>
  <si>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</si>
  <si>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</si>
  <si>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</si>
  <si>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</si>
  <si>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</si>
  <si>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</si>
  <si>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</si>
  <si>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</si>
  <si>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</si>
  <si>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</si>
  <si>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</si>
  <si>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</si>
  <si>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</si>
  <si>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</si>
  <si>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</si>
  <si>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</si>
  <si>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</si>
  <si>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</si>
  <si>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</si>
  <si>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</si>
  <si>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</si>
  <si>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</si>
  <si>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</si>
  <si>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</si>
  <si>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</si>
  <si>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</si>
  <si>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</si>
  <si>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</si>
  <si>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</si>
  <si>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</si>
  <si>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</si>
  <si>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</si>
  <si>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</si>
  <si>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</si>
  <si>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</si>
  <si>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</si>
  <si>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</si>
  <si>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</si>
  <si>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</si>
  <si>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</si>
  <si>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</si>
  <si>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</si>
  <si>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</si>
  <si>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</si>
  <si>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</si>
  <si>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</si>
  <si>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</si>
  <si>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</si>
  <si>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</si>
  <si>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</si>
  <si>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</si>
  <si>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</si>
  <si>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</si>
  <si>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</si>
  <si>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</si>
  <si>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</si>
  <si>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</si>
  <si>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</si>
  <si>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</si>
  <si>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</si>
  <si>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</si>
  <si>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</si>
  <si>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</si>
  <si>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</si>
  <si>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</si>
  <si>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</si>
  <si>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</si>
  <si>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</si>
  <si>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</si>
  <si>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</si>
  <si>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</si>
  <si>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</si>
  <si>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</si>
  <si>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</si>
  <si>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</si>
  <si>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</si>
  <si>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</si>
  <si>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</si>
  <si>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</si>
  <si>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</si>
  <si>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</si>
  <si>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</si>
  <si>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</si>
  <si>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</si>
  <si>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</si>
  <si>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</si>
  <si>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</si>
  <si>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</si>
  <si>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</si>
  <si>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</si>
  <si>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</si>
  <si>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</si>
  <si>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</si>
  <si>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</si>
  <si>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</si>
  <si>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</si>
  <si>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</si>
  <si>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</si>
  <si>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</si>
  <si>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</si>
  <si>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</si>
  <si>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</si>
  <si>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</si>
  <si>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</si>
  <si>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</si>
  <si>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</si>
  <si>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</si>
  <si>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</si>
  <si>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</si>
  <si>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</si>
  <si>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</si>
  <si>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</si>
  <si>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</si>
  <si>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</si>
  <si>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</si>
  <si>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</si>
  <si>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</si>
  <si>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</si>
  <si>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</si>
  <si>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</si>
  <si>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</si>
  <si>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</si>
  <si>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</si>
  <si>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</si>
  <si>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</si>
  <si>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</si>
  <si>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</si>
  <si>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</si>
  <si>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</si>
  <si>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</si>
  <si>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</si>
  <si>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</si>
  <si>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</si>
  <si>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</si>
  <si>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</si>
  <si>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</si>
  <si>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</si>
  <si>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</si>
  <si>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</si>
  <si>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</si>
  <si>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</si>
  <si>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</si>
  <si>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</si>
  <si>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</si>
  <si>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</si>
  <si>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</si>
  <si>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</si>
  <si>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</si>
  <si>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</si>
  <si>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</si>
  <si>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</si>
  <si>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</si>
  <si>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</si>
  <si>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</si>
  <si>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</si>
  <si>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</si>
  <si>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</si>
  <si>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</si>
  <si>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</si>
  <si>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</si>
  <si>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</si>
  <si>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</si>
  <si>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</si>
  <si>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</si>
  <si>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</si>
  <si>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</si>
  <si>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</si>
  <si>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</si>
  <si>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</si>
  <si>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</si>
  <si>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</si>
  <si>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</si>
  <si>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</si>
  <si>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</si>
  <si>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</si>
  <si>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</si>
  <si>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</si>
  <si>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</si>
  <si>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</si>
  <si>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</si>
  <si>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</si>
  <si>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</si>
  <si>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</si>
  <si>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</si>
  <si>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</si>
  <si>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</si>
  <si>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</si>
  <si>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</si>
  <si>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</si>
  <si>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</si>
  <si>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</si>
  <si>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</si>
  <si>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</si>
  <si>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</si>
  <si>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</si>
  <si>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</si>
  <si>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</si>
  <si>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</si>
  <si>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</si>
  <si>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</si>
  <si>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</si>
  <si>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</si>
  <si>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</si>
  <si>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</si>
  <si>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</si>
  <si>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</si>
  <si>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</si>
  <si>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</si>
  <si>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</si>
  <si>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</si>
  <si>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</si>
  <si>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</si>
  <si>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</si>
  <si>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</si>
  <si>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</si>
  <si>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</si>
  <si>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</si>
  <si>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</si>
  <si>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</si>
  <si>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</si>
  <si>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</si>
  <si>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</si>
  <si>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</si>
  <si>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</si>
  <si>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</si>
  <si>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</si>
  <si>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</si>
  <si>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</si>
  <si>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</si>
  <si>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</si>
  <si>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</si>
  <si>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</si>
  <si>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</si>
  <si>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</si>
  <si>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</si>
  <si>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</si>
  <si>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</si>
  <si>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</si>
  <si>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</si>
  <si>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</si>
  <si>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</si>
  <si>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</si>
  <si>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</si>
  <si>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</si>
  <si>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</si>
  <si>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</si>
  <si>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</si>
  <si>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</si>
  <si>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</si>
  <si>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</si>
  <si>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</si>
  <si>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</si>
  <si>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</si>
  <si>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</si>
  <si>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</si>
  <si>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</si>
  <si>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</si>
  <si>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</si>
  <si>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</si>
  <si>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</si>
  <si>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</si>
  <si>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</si>
  <si>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</si>
  <si>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</si>
  <si>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</si>
  <si>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</si>
  <si>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</si>
  <si>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</si>
  <si>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</si>
  <si>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</si>
  <si>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</si>
  <si>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</si>
  <si>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</si>
  <si>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</si>
  <si>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</si>
  <si>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</si>
  <si>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</si>
  <si>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</si>
  <si>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</si>
  <si>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</si>
  <si>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</si>
  <si>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</si>
  <si>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</si>
  <si>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</si>
  <si>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</si>
  <si>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</si>
  <si>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</si>
  <si>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</si>
  <si>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</si>
  <si>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</si>
  <si>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</si>
  <si>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</si>
  <si>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</si>
  <si>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</si>
  <si>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</si>
  <si>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</si>
  <si>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</si>
  <si>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</si>
  <si>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</si>
  <si>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</si>
  <si>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</si>
  <si>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</si>
  <si>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</si>
  <si>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</si>
  <si>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</si>
  <si>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</si>
  <si>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</si>
  <si>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</si>
  <si>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</si>
  <si>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</si>
  <si>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</si>
  <si>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</si>
  <si>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</si>
  <si>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</si>
  <si>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</si>
  <si>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</si>
  <si>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</si>
  <si>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</si>
  <si>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</si>
  <si>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</si>
  <si>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</si>
  <si>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</si>
  <si>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</si>
  <si>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</si>
  <si>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</si>
  <si>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</si>
  <si>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</si>
  <si>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</si>
  <si>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</si>
  <si>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</si>
  <si>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</si>
  <si>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</si>
  <si>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</si>
  <si>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</si>
  <si>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</si>
  <si>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</si>
  <si>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</si>
  <si>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</si>
  <si>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</si>
  <si>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</si>
  <si>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</si>
  <si>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</si>
  <si>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</si>
  <si>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</si>
  <si>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</si>
  <si>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</si>
  <si>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</si>
  <si>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</si>
  <si>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</si>
  <si>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</si>
  <si>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</si>
  <si>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</si>
  <si>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</si>
  <si>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</si>
  <si>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</si>
  <si>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</si>
  <si>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</si>
  <si>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</si>
  <si>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</si>
  <si>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</si>
  <si>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</si>
  <si>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</si>
  <si>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</si>
  <si>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</si>
  <si>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</si>
  <si>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</si>
  <si>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</si>
  <si>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</si>
  <si>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</si>
  <si>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</si>
  <si>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</si>
  <si>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</si>
  <si>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</si>
  <si>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</si>
  <si>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</si>
  <si>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</si>
  <si>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</si>
  <si>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</si>
  <si>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</si>
  <si>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</si>
  <si>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</si>
  <si>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</si>
  <si>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</si>
  <si>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</si>
  <si>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</si>
  <si>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</si>
  <si>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</si>
  <si>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</si>
  <si>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</si>
  <si>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</si>
  <si>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</si>
  <si>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</si>
  <si>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</si>
  <si>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</si>
  <si>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</si>
  <si>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</si>
  <si>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</si>
  <si>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</si>
  <si>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</si>
  <si>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</si>
  <si>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</si>
  <si>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</si>
  <si>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</si>
  <si>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</si>
  <si>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</si>
  <si>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</si>
  <si>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</si>
  <si>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</si>
  <si>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</si>
  <si>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</si>
  <si>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</si>
  <si>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</si>
  <si>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</si>
  <si>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</si>
  <si>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</si>
  <si>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</si>
  <si>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</si>
  <si>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</si>
  <si>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</si>
  <si>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</si>
  <si>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</si>
  <si>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</si>
  <si>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</si>
  <si>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</si>
  <si>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</si>
  <si>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</si>
  <si>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</si>
  <si>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</si>
  <si>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</si>
  <si>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</si>
  <si>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</si>
  <si>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</si>
  <si>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</si>
  <si>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</si>
  <si>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</si>
  <si>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</si>
  <si>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</si>
  <si>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</si>
  <si>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</si>
  <si>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</si>
  <si>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</si>
  <si>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</si>
  <si>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</si>
  <si>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</si>
  <si>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</si>
  <si>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</si>
  <si>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</si>
  <si>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</si>
  <si>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</si>
  <si>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</si>
  <si>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</si>
  <si>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</si>
  <si>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</si>
  <si>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</si>
  <si>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</si>
  <si>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</si>
  <si>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</si>
  <si>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</si>
  <si>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</si>
  <si>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</si>
  <si>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</si>
  <si>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</si>
  <si>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</si>
  <si>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</si>
  <si>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</si>
  <si>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</si>
  <si>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</si>
  <si>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</si>
  <si>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</si>
  <si>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</si>
  <si>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</si>
  <si>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</si>
  <si>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</si>
  <si>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</si>
  <si>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</si>
  <si>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</si>
  <si>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</si>
  <si>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</si>
  <si>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</si>
  <si>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</si>
  <si>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</si>
  <si>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</si>
  <si>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</si>
  <si>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</si>
  <si>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</si>
  <si>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</si>
  <si>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</si>
  <si>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</si>
  <si>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</si>
  <si>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</si>
  <si>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</si>
  <si>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</si>
  <si>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</si>
  <si>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</si>
  <si>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</si>
  <si>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</si>
  <si>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</si>
  <si>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</si>
  <si>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</si>
  <si>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</si>
  <si>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</si>
  <si>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</si>
  <si>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</si>
  <si>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</si>
  <si>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</si>
  <si>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</si>
  <si>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</si>
  <si>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</si>
  <si>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</si>
  <si>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</si>
  <si>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</si>
  <si>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</si>
  <si>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</si>
  <si>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</si>
  <si>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</si>
  <si>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</si>
  <si>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</si>
  <si>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</si>
  <si>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</si>
  <si>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</si>
  <si>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</si>
  <si>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</si>
  <si>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</si>
  <si>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</si>
  <si>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</si>
  <si>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</si>
  <si>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</si>
  <si>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</si>
  <si>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</si>
  <si>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</si>
  <si>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</si>
  <si>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</si>
  <si>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</si>
  <si>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</si>
  <si>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</si>
  <si>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</si>
  <si>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</si>
  <si>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</si>
  <si>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</si>
  <si>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</si>
  <si>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</si>
  <si>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</si>
  <si>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</si>
  <si>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</si>
  <si>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</si>
  <si>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</si>
  <si>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</si>
  <si>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</si>
  <si>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</si>
  <si>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</si>
  <si>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</si>
  <si>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</si>
  <si>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</si>
  <si>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</si>
  <si>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</si>
  <si>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</si>
  <si>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</si>
  <si>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</si>
  <si>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</si>
  <si>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</si>
  <si>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</si>
  <si>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</si>
  <si>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</si>
  <si>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</si>
  <si>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</si>
  <si>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</si>
  <si>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</si>
  <si>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</si>
  <si>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</si>
  <si>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</si>
  <si>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</si>
  <si>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</si>
  <si>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</si>
  <si>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</si>
  <si>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</si>
  <si>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</si>
  <si>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</si>
  <si>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</si>
  <si>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</si>
  <si>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</si>
  <si>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</si>
  <si>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</si>
  <si>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</si>
  <si>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</si>
  <si>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</si>
  <si>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</si>
  <si>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</si>
  <si>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</si>
  <si>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</si>
  <si>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</si>
  <si>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</si>
  <si>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</si>
  <si>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</si>
  <si>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</si>
  <si>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</si>
  <si>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</si>
  <si>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</si>
  <si>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</si>
  <si>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</si>
  <si>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</si>
  <si>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</si>
  <si>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</si>
  <si>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</si>
  <si>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</si>
  <si>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</si>
  <si>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</si>
  <si>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</si>
  <si>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</si>
  <si>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</si>
  <si>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</si>
  <si>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</si>
  <si>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</si>
  <si>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</si>
  <si>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</si>
  <si>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</si>
  <si>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</si>
  <si>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</si>
  <si>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</si>
  <si>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</si>
  <si>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</si>
  <si>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</si>
  <si>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</si>
  <si>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</si>
  <si>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</si>
  <si>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</si>
  <si>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</si>
  <si>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</si>
  <si>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</si>
  <si>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</si>
  <si>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</si>
  <si>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</si>
  <si>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</si>
  <si>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</si>
  <si>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</si>
  <si>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</si>
  <si>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</si>
  <si>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</si>
  <si>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</si>
  <si>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</si>
  <si>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</si>
  <si>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</si>
  <si>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</si>
  <si>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</si>
  <si>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</si>
  <si>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</si>
  <si>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</si>
  <si>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</si>
  <si>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</si>
  <si>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</si>
  <si>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</si>
  <si>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</si>
  <si>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</si>
  <si>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</si>
  <si>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</si>
  <si>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</si>
  <si>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</si>
  <si>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</si>
  <si>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</si>
  <si>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</si>
  <si>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</si>
  <si>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</si>
  <si>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</si>
  <si>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</si>
  <si>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</si>
  <si>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</si>
  <si>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</si>
  <si>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</si>
  <si>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</si>
  <si>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</si>
  <si>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</si>
  <si>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</si>
  <si>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</si>
  <si>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</si>
  <si>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</si>
  <si>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</si>
  <si>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</si>
  <si>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</si>
  <si>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</si>
  <si>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</si>
  <si>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</si>
  <si>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</si>
  <si>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</si>
  <si>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</si>
  <si>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</si>
  <si>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</si>
  <si>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</si>
  <si>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</si>
  <si>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</si>
  <si>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</si>
  <si>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</si>
  <si>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</si>
  <si>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</si>
  <si>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</si>
  <si>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</si>
  <si>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</si>
  <si>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</si>
  <si>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</si>
  <si>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</si>
  <si>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</si>
  <si>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</si>
  <si>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</si>
  <si>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</si>
  <si>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</si>
  <si>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</si>
  <si>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</si>
  <si>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</si>
  <si>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</si>
  <si>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</si>
  <si>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</si>
  <si>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</si>
  <si>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</si>
  <si>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</si>
  <si>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</si>
  <si>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</si>
  <si>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</si>
  <si>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</si>
  <si>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</si>
  <si>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</si>
  <si>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</si>
  <si>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</si>
  <si>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</si>
  <si>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</si>
  <si>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</si>
  <si>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</si>
  <si>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</si>
  <si>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</si>
  <si>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</si>
  <si>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</si>
  <si>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</si>
  <si>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</si>
  <si>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</si>
  <si>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</si>
  <si>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</si>
  <si>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</si>
  <si>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</si>
  <si>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</si>
  <si>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</si>
  <si>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</si>
  <si>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</si>
  <si>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</si>
  <si>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</si>
  <si>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</si>
  <si>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</si>
  <si>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</si>
  <si>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</si>
  <si>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</si>
  <si>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</si>
  <si>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</si>
  <si>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</si>
  <si>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</si>
  <si>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</si>
  <si>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</si>
  <si>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</si>
  <si>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</si>
  <si>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</si>
  <si>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</si>
  <si>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</si>
  <si>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</si>
  <si>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</si>
  <si>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</si>
  <si>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</si>
  <si>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</si>
  <si>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</si>
  <si>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</si>
  <si>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</si>
  <si>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</si>
  <si>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</si>
  <si>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</si>
  <si>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</si>
  <si>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</si>
  <si>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</si>
  <si>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</si>
  <si>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</si>
  <si>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</si>
  <si>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</si>
  <si>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</si>
  <si>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</si>
  <si>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</si>
  <si>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</si>
  <si>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</si>
  <si>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</si>
  <si>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</si>
  <si>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</si>
  <si>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</si>
  <si>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</si>
  <si>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</si>
  <si>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</si>
  <si>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</si>
  <si>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</si>
  <si>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</si>
  <si>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</si>
  <si>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</si>
  <si>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</si>
  <si>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</si>
  <si>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</si>
  <si>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</si>
  <si>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</si>
  <si>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</si>
  <si>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</si>
  <si>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</si>
  <si>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</si>
  <si>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</si>
  <si>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</si>
  <si>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</si>
  <si>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</si>
  <si>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</si>
  <si>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</si>
  <si>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</si>
  <si>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</si>
  <si>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</si>
  <si>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</si>
  <si>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</si>
  <si>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</si>
  <si>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</si>
  <si>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</si>
  <si>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</si>
  <si>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</si>
  <si>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</si>
  <si>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</si>
  <si>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</si>
  <si>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</si>
  <si>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</si>
  <si>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</si>
  <si>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</si>
  <si>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</si>
  <si>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</si>
  <si>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</si>
  <si>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</si>
  <si>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</si>
  <si>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</si>
  <si>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</si>
  <si>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</si>
  <si>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</si>
  <si>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</si>
  <si>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</si>
  <si>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</si>
  <si>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</si>
  <si>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</si>
  <si>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</si>
  <si>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</si>
  <si>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</si>
  <si>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</si>
  <si>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</si>
  <si>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</si>
  <si>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</si>
  <si>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</si>
  <si>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</si>
  <si>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</si>
  <si>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</si>
  <si>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</si>
  <si>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</si>
  <si>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</si>
  <si>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</si>
  <si>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</si>
  <si>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</si>
  <si>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</si>
  <si>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</si>
  <si>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</si>
  <si>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</si>
  <si>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</si>
  <si>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</si>
  <si>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</si>
  <si>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</si>
  <si>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</si>
  <si>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</si>
  <si>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</si>
  <si>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</si>
  <si>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</si>
  <si>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</si>
  <si>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</si>
  <si>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</si>
  <si>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</si>
  <si>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</si>
  <si>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</si>
  <si>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</si>
  <si>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</si>
  <si>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</si>
  <si>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</si>
  <si>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</si>
  <si>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</si>
  <si>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</si>
  <si>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</si>
  <si>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</si>
  <si>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</si>
  <si>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</si>
  <si>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</si>
  <si>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</si>
  <si>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</si>
  <si>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</si>
  <si>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</si>
  <si>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</si>
  <si>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</si>
  <si>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</si>
  <si>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</si>
  <si>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</si>
  <si>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</si>
  <si>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</si>
  <si>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</si>
  <si>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</si>
  <si>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</si>
  <si>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</si>
  <si>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</si>
  <si>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</si>
  <si>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</si>
  <si>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</si>
  <si>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</si>
  <si>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</si>
  <si>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</si>
  <si>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</si>
  <si>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</si>
  <si>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</si>
  <si>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</si>
  <si>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</si>
  <si>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</si>
  <si>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</si>
  <si>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</si>
  <si>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</si>
  <si>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</si>
  <si>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</si>
  <si>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</si>
  <si>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</si>
  <si>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</si>
  <si>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</si>
  <si>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</si>
  <si>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</si>
  <si>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</si>
  <si>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</si>
  <si>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</si>
  <si>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</si>
  <si>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</si>
  <si>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</si>
  <si>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</si>
  <si>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</si>
  <si>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</si>
  <si>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</si>
  <si>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</si>
  <si>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</si>
  <si>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</si>
  <si>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</si>
  <si>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</si>
  <si>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</si>
  <si>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</si>
  <si>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</si>
  <si>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</si>
  <si>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</si>
  <si>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</si>
  <si>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</si>
  <si>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</si>
  <si>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</si>
  <si>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</si>
  <si>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</si>
  <si>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</si>
  <si>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</si>
  <si>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</si>
  <si>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</si>
  <si>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</si>
  <si>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</si>
  <si>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</si>
  <si>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</si>
  <si>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</si>
  <si>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</si>
  <si>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</si>
  <si>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</si>
  <si>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</si>
  <si>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</si>
  <si>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</si>
  <si>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</si>
  <si>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</si>
  <si>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</si>
  <si>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</si>
  <si>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</si>
  <si>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</si>
  <si>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</si>
  <si>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</si>
  <si>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</si>
  <si>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</si>
  <si>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</si>
  <si>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</si>
  <si>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</si>
  <si>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</si>
  <si>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</si>
  <si>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</si>
  <si>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</si>
  <si>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</si>
  <si>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</si>
  <si>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</si>
  <si>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</si>
  <si>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</si>
  <si>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</si>
  <si>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</si>
  <si>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</si>
  <si>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</si>
  <si>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</si>
  <si>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</si>
  <si>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</si>
  <si>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</si>
  <si>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</si>
  <si>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</si>
  <si>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</si>
  <si>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</si>
  <si>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</si>
  <si>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</si>
  <si>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</si>
  <si>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</si>
  <si>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</si>
  <si>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</si>
  <si>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</si>
  <si>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</si>
  <si>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</si>
  <si>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</si>
  <si>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</si>
  <si>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</si>
  <si>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</si>
  <si>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</si>
  <si>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</si>
  <si>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</si>
  <si>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</si>
  <si>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</si>
  <si>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</si>
  <si>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</si>
  <si>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</si>
  <si>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</si>
  <si>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</si>
  <si>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</si>
  <si>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</si>
  <si>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</si>
  <si>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</si>
  <si>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</si>
  <si>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</si>
  <si>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</si>
  <si>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</si>
  <si>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</si>
  <si>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</si>
  <si>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</si>
  <si>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</si>
  <si>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</si>
  <si>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</si>
  <si>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</si>
  <si>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</si>
  <si>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</si>
  <si>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</si>
  <si>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</si>
  <si>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</si>
  <si>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</si>
  <si>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</si>
  <si>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</si>
  <si>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</si>
  <si>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</si>
  <si>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</si>
  <si>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</si>
  <si>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</si>
  <si>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</si>
  <si>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</si>
  <si>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</si>
  <si>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</si>
  <si>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</si>
  <si>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</si>
  <si>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</si>
  <si>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</si>
  <si>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</si>
  <si>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</si>
  <si>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</si>
  <si>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</si>
  <si>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</si>
  <si>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</si>
  <si>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</si>
  <si>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</si>
  <si>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</si>
  <si>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</si>
  <si>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</si>
  <si>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</si>
  <si>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</si>
  <si>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</si>
  <si>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</si>
  <si>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</si>
  <si>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</si>
  <si>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</si>
  <si>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</si>
  <si>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</si>
  <si>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</si>
  <si>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</si>
  <si>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</si>
  <si>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</si>
  <si>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</si>
  <si>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</si>
  <si>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</si>
  <si>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</si>
  <si>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</si>
  <si>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</si>
  <si>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</si>
  <si>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</si>
  <si>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</si>
  <si>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</si>
  <si>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</si>
  <si>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</si>
  <si>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</si>
  <si>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</si>
  <si>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</si>
  <si>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</si>
  <si>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</si>
  <si>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</si>
  <si>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</si>
  <si>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</si>
  <si>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</si>
  <si>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</si>
  <si>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</si>
  <si>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</si>
  <si>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</si>
  <si>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</si>
  <si>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</si>
  <si>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</si>
  <si>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</si>
  <si>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</si>
  <si>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</si>
  <si>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</si>
  <si>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</si>
  <si>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</si>
  <si>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</si>
  <si>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</si>
  <si>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</si>
  <si>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</si>
  <si>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</si>
  <si>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</si>
  <si>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</si>
  <si>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</si>
  <si>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</si>
  <si>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</si>
  <si>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</si>
  <si>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</si>
  <si>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</si>
  <si>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</si>
  <si>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</si>
  <si>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</si>
  <si>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</si>
  <si>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</si>
  <si>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</si>
  <si>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</si>
  <si>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</si>
  <si>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</si>
  <si>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</si>
  <si>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</si>
  <si>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</si>
  <si>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</si>
  <si>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</si>
  <si>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</si>
  <si>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</si>
  <si>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</si>
  <si>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</si>
  <si>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</si>
  <si>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</si>
  <si>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</si>
  <si>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</si>
  <si>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</si>
  <si>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</si>
  <si>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</si>
  <si>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</si>
  <si>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</si>
  <si>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</si>
  <si>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</si>
  <si>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</si>
  <si>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</si>
  <si>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</si>
  <si>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</si>
  <si>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</si>
  <si>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</si>
  <si>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</si>
  <si>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</si>
  <si>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</si>
  <si>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</si>
  <si>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</si>
  <si>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</si>
  <si>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</si>
  <si>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</si>
  <si>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</si>
  <si>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</si>
  <si>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</si>
  <si>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</si>
  <si>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</si>
  <si>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</si>
  <si>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</si>
  <si>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</si>
  <si>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</si>
  <si>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</si>
  <si>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</si>
  <si>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</si>
  <si>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</si>
  <si>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</si>
  <si>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</si>
  <si>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</si>
  <si>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</si>
  <si>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</si>
  <si>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</si>
  <si>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</si>
  <si>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</si>
  <si>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</si>
  <si>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</si>
  <si>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</si>
  <si>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</si>
  <si>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</si>
  <si>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</si>
  <si>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</si>
  <si>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</si>
  <si>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</si>
  <si>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</si>
  <si>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</si>
  <si>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</si>
  <si>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</si>
  <si>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</si>
  <si>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</si>
  <si>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</si>
  <si>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</si>
  <si>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</si>
  <si>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</si>
  <si>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</si>
  <si>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</si>
  <si>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</si>
  <si>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</si>
  <si>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</si>
  <si>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</si>
  <si>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</si>
  <si>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</si>
  <si>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</si>
  <si>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</si>
  <si>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</si>
  <si>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</si>
  <si>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</si>
  <si>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</si>
  <si>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</si>
  <si>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</si>
  <si>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</si>
  <si>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</si>
  <si>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</si>
  <si>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</si>
  <si>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</si>
  <si>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</si>
  <si>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</si>
  <si>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</si>
  <si>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</si>
  <si>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</si>
  <si>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</si>
  <si>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</si>
  <si>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</si>
  <si>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</si>
  <si>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</si>
  <si>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</si>
  <si>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</si>
  <si>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</si>
  <si>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</si>
  <si>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</si>
  <si>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</si>
  <si>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</si>
  <si>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</si>
  <si>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</si>
  <si>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</si>
  <si>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</si>
  <si>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</si>
  <si>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</si>
  <si>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</si>
  <si>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</si>
  <si>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</si>
  <si>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</si>
  <si>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</si>
  <si>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</si>
  <si>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</si>
  <si>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</si>
  <si>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</si>
  <si>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</si>
  <si>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</si>
  <si>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</si>
  <si>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</si>
  <si>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</si>
  <si>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</si>
  <si>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</si>
  <si>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</si>
  <si>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</si>
  <si>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</si>
  <si>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</si>
  <si>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</si>
  <si>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</si>
  <si>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</si>
  <si>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</si>
  <si>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</si>
  <si>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</si>
  <si>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</si>
  <si>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</si>
  <si>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</si>
  <si>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</si>
  <si>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</si>
  <si>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</si>
  <si>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</si>
  <si>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</si>
  <si>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</si>
  <si>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</si>
  <si>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</si>
  <si>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</si>
  <si>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</si>
  <si>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</si>
  <si>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</si>
  <si>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</si>
  <si>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</si>
  <si>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</si>
  <si>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</si>
  <si>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</si>
  <si>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</si>
  <si>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</si>
  <si>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</si>
  <si>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</si>
  <si>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</si>
  <si>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</si>
  <si>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</si>
  <si>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</si>
  <si>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</si>
  <si>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</si>
  <si>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</si>
  <si>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</si>
  <si>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</si>
  <si>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</si>
  <si>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</si>
  <si>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</si>
  <si>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</si>
  <si>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</si>
  <si>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</si>
  <si>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</si>
  <si>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</si>
  <si>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</si>
  <si>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</si>
  <si>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</si>
  <si>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</si>
  <si>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</si>
  <si>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</si>
  <si>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</si>
  <si>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</si>
  <si>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</si>
  <si>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</si>
  <si>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</si>
  <si>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</si>
  <si>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</si>
  <si>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</si>
  <si>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</si>
  <si>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</si>
  <si>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</si>
  <si>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</si>
  <si>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</si>
  <si>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</si>
  <si>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</si>
  <si>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</si>
  <si>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</si>
  <si>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</si>
  <si>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</si>
  <si>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</si>
  <si>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</si>
  <si>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</si>
  <si>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</si>
  <si>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</si>
  <si>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</si>
  <si>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</si>
  <si>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</si>
  <si>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</si>
  <si>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</si>
  <si>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</si>
  <si>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</si>
  <si>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</si>
  <si>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</si>
  <si>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</si>
  <si>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</si>
  <si>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</si>
  <si>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</si>
  <si>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</si>
  <si>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</si>
  <si>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</si>
  <si>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</si>
  <si>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</si>
  <si>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</si>
  <si>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</si>
  <si>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</si>
  <si>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</si>
  <si>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</si>
  <si>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</si>
  <si>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</si>
  <si>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</si>
  <si>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</si>
  <si>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</si>
  <si>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</si>
  <si>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</si>
  <si>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</si>
  <si>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</si>
  <si>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</si>
  <si>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</si>
  <si>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</si>
  <si>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</si>
  <si>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</si>
  <si>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</si>
  <si>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</si>
  <si>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</si>
  <si>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</si>
  <si>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</si>
  <si>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</si>
  <si>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</si>
  <si>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</si>
  <si>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</si>
  <si>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</si>
  <si>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</si>
  <si>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</si>
  <si>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</si>
  <si>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</si>
  <si>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</si>
  <si>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</si>
  <si>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</si>
  <si>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</si>
  <si>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</si>
  <si>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</si>
  <si>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</si>
  <si>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</si>
  <si>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</si>
  <si>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</si>
  <si>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</si>
  <si>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</si>
  <si>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</si>
  <si>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</si>
  <si>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</si>
  <si>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</si>
  <si>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</si>
  <si>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</si>
  <si>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</si>
  <si>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</si>
  <si>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</si>
  <si>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</si>
  <si>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</si>
  <si>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</si>
  <si>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</si>
  <si>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</si>
  <si>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</si>
  <si>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</si>
  <si>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</si>
  <si>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</si>
  <si>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</si>
  <si>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</si>
  <si>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</si>
  <si>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</si>
  <si>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</si>
  <si>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</si>
  <si>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</si>
  <si>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</si>
  <si>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</si>
  <si>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</si>
  <si>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</si>
  <si>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</si>
  <si>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</si>
  <si>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</si>
  <si>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</si>
  <si>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</si>
  <si>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</si>
  <si>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</si>
  <si>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</si>
  <si>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</si>
  <si>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</si>
  <si>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</si>
  <si>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</si>
  <si>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</si>
  <si>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</si>
  <si>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</si>
  <si>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</si>
  <si>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</si>
  <si>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</si>
  <si>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</si>
  <si>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</si>
  <si>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</si>
  <si>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</si>
  <si>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</si>
  <si>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</si>
  <si>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</si>
  <si>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</si>
  <si>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</si>
  <si>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</si>
  <si>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</si>
  <si>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</si>
  <si>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</si>
  <si>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</si>
  <si>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</si>
  <si>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</si>
  <si>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</si>
  <si>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</si>
  <si>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</si>
  <si>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</si>
  <si>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</si>
  <si>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</si>
  <si>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</si>
  <si>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</si>
  <si>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</si>
  <si>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</si>
  <si>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</si>
  <si>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</si>
  <si>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</si>
  <si>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</si>
  <si>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</si>
  <si>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</si>
  <si>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</si>
  <si>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</si>
  <si>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</si>
  <si>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</si>
  <si>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</si>
  <si>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</si>
  <si>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</si>
  <si>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</si>
  <si>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</si>
  <si>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</si>
  <si>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</si>
  <si>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</si>
  <si>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</si>
  <si>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</si>
  <si>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</si>
  <si>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</si>
  <si>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</si>
  <si>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</si>
  <si>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</si>
  <si>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</si>
  <si>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</si>
  <si>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</si>
  <si>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</si>
  <si>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</si>
  <si>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</si>
  <si>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</si>
  <si>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</si>
  <si>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</si>
  <si>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</si>
  <si>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</si>
  <si>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</si>
  <si>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</si>
  <si>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</si>
  <si>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</si>
  <si>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</si>
  <si>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</si>
  <si>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</si>
  <si>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</si>
  <si>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</si>
  <si>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</si>
  <si>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PCM-20251023-00001721</t>
  </si>
  <si>
    <t xml:space="preserve">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</si>
  <si>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</si>
  <si>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</si>
  <si>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</si>
  <si>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</si>
  <si>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</si>
  <si>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</si>
  <si>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</si>
  <si>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</si>
  <si>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</si>
  <si>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</si>
  <si>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</si>
  <si>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</si>
  <si>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</si>
  <si>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</si>
  <si>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</si>
  <si>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</si>
  <si>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</si>
  <si>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</si>
  <si>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</si>
  <si>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</si>
  <si>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</si>
  <si>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</si>
  <si>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</si>
  <si>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</si>
  <si>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</si>
  <si>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</si>
  <si>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</si>
  <si>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</si>
  <si>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</si>
  <si>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</si>
  <si>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</si>
  <si>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</si>
  <si>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</si>
  <si>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</si>
  <si>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</si>
  <si>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</si>
  <si>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</si>
  <si>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</si>
  <si>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</si>
  <si>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</si>
  <si>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</si>
  <si>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</si>
  <si>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</si>
  <si>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</si>
  <si>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</si>
  <si>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</si>
  <si>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</si>
  <si>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</si>
  <si>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</si>
  <si>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</si>
  <si>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</si>
  <si>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</si>
  <si>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</si>
  <si>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</si>
  <si>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</si>
  <si>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</si>
  <si>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</si>
  <si>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</si>
  <si>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</si>
  <si>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</si>
  <si>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</si>
  <si>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</si>
  <si>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</si>
  <si>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</si>
  <si>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</si>
  <si>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</si>
  <si>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</si>
  <si>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</si>
  <si>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</si>
  <si>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</si>
  <si>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</si>
  <si>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</si>
  <si>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</si>
  <si>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</si>
  <si>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</si>
  <si>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</si>
  <si>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</si>
  <si>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</si>
  <si>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</si>
  <si>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</si>
  <si>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</si>
  <si>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</si>
  <si>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</si>
  <si>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</si>
  <si>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</si>
  <si>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</si>
  <si>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</si>
  <si>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</si>
  <si>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</si>
  <si>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PCM-20251023-00001759</t>
  </si>
  <si>
    <t xml:space="preserve">access night issue USF area </t>
  </si>
  <si>
    <t>NO PCM</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</si>
  <si>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</si>
  <si>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</si>
  <si>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</si>
  <si>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</si>
  <si>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</si>
  <si>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</si>
  <si>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</si>
  <si>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</si>
  <si>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</si>
  <si>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PCM-20251023-00001736</t>
  </si>
  <si>
    <t>site again down at 2025-10-23 18:37:45 / EM team at site TS</t>
  </si>
  <si>
    <t xml:space="preserve">PCM-20251023-00001771 </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</si>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</sst>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1" totalsRowShown="0" headerRowDxfId="48" dataDxfId="47" headerRowBorderDxfId="45" tableBorderDxfId="46" totalsRowBorderDxfId="44">
  <autoFilter ref="A1:L2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2" totalsRowShown="0" headerRowDxfId="31" dataDxfId="30" headerRowBorderDxfId="28" tableBorderDxfId="29">
  <autoFilter ref="A1:L4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290.86284641203383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10.367857986107992</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8939</v>
      </c>
      <c r="E4" s="137" t="s">
        <v>38998</v>
      </c>
      <c r="F4" s="163">
        <v>45953.743935185186</v>
      </c>
      <c r="G4" s="139">
        <f ca="1">IFERROR(NOW()-F4,"")</f>
        <v>6.7337152773689013E-2</v>
      </c>
      <c r="H4" s="138">
        <v>45953.73909722222</v>
      </c>
      <c r="I4" s="136" t="str">
        <f>IFERROR(VLOOKUP(D4,DB!A:F,6,0),"")</f>
        <v>Generator-DG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45953.81127233796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45953.81127233796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45953.81127233796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45953.81127233796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45953.81127233796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45953.81127233796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45953.81127233796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45953.81127233796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45953.81127233796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45953.81127233796</v>
      </c>
      <c r="H14" s="138"/>
      <c r="I14" s="136" t="str">
        <f>IFERROR(VLOOKUP(D14,DB!A:F,6,0),"")</f>
        <v/>
      </c>
      <c r="J14" s="136" t="str">
        <f>IFERROR(VLOOKUP(D14,DB!A:G,7,0),"")</f>
        <v/>
      </c>
      <c r="K14" s="140"/>
      <c r="L14" s="141" t="str">
        <f>IFERROR(VLOOKUP(D14,DB!A:I,9,0),"")</f>
        <v/>
      </c>
    </row>
    <row r="15" spans="1:15" ht="15" customHeight="1">
      <c r="A15" s="147"/>
      <c r="B15" s="148" t="str">
        <f>IFERROR(VLOOKUP(D15,DB!A:K,11,0),"")</f>
        <v/>
      </c>
      <c r="C15" s="148"/>
      <c r="D15" s="148"/>
      <c r="E15" s="149"/>
      <c r="F15" s="150"/>
      <c r="G15" s="151">
        <f ca="1">IFERROR(NOW()-F15,"")</f>
        <v>45953.81127233796</v>
      </c>
      <c r="H15" s="150"/>
      <c r="I15" s="148" t="str">
        <f>IFERROR(VLOOKUP(D15,DB!A:F,6,0),"")</f>
        <v/>
      </c>
      <c r="J15" s="148" t="str">
        <f>IFERROR(VLOOKUP(D15,DB!A:G,7,0),"")</f>
        <v/>
      </c>
      <c r="K15" s="152"/>
      <c r="L15" s="153" t="str">
        <f>IFERROR(VLOOKUP(D15,DB!A:I,9,0),"")</f>
        <v/>
      </c>
    </row>
    <row r="16" spans="1:15" ht="15" customHeight="1">
      <c r="A16" s="135"/>
      <c r="B16" s="136" t="str">
        <f>IFERROR(VLOOKUP(D16,DB!A:K,11,0),"")</f>
        <v/>
      </c>
      <c r="C16" s="136"/>
      <c r="D16" s="136"/>
      <c r="E16" s="137"/>
      <c r="F16" s="138"/>
      <c r="G16" s="139">
        <f ca="1">IFERROR(NOW()-F16,"")</f>
        <v>45953.81127233796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45953.81127233796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45953.81127233796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45953.81127233796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45953.81127233796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45953.81127233796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45953.81127233796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45953.81127233796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45953.81127233796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45953.81127233796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45953.81127233796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45953.81127233796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45953.81127233796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45953.81127233796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45953.81127233796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45953.81127233796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45953.81127233796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45953.81127233796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45953.81127233796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45953.81127233796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45953.81127233796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45953.81127233796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45953.81127233796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45953.81127233796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45953.81127233796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45953.81127233796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45953.81127233796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45953.81127233796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45953.81127233796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45953.81127233796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45953.81127233796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45953.81127233796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45953.81127233796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45953.81127233796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45953.81127233796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45953.81127233796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45953.81127233796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45953.81127233796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45953.81127233796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45953.81127233796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45953.81127233796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45953.81127233796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45953.81127233796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45953.81127233796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45953.81127233796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45953.81127233796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45953.81127233796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45953.81127233796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45953.81127233796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45953.81127233796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45953.81127233796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45953.81127233796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45953.81127233796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45953.81127233796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45953.81127233796</v>
      </c>
      <c r="H70" s="138"/>
      <c r="I70" s="136" t="str">
        <f>IFERROR(VLOOKUP(D70,DB!A:F,6,0),"")</f>
        <v/>
      </c>
      <c r="J70" s="136" t="str">
        <f>IFERROR(VLOOKUP(D70,DB!A:G,7,0),"")</f>
        <v/>
      </c>
      <c r="K70" s="140"/>
      <c r="L70" s="141" t="str">
        <f>IFERROR(VLOOKUP(D70,DB!A:I,9,0),"")</f>
        <v/>
      </c>
    </row>
    <row r="71" spans="1:12" ht="15" customHeight="1">
      <c r="A71" s="147"/>
      <c r="B71" s="148" t="str">
        <f>IFERROR(VLOOKUP(D71,DB!A:K,11,0),"")</f>
        <v/>
      </c>
      <c r="C71" s="148"/>
      <c r="D71" s="148"/>
      <c r="E71" s="149"/>
      <c r="F71" s="150"/>
      <c r="G71" s="151">
        <f ca="1">IFERROR(NOW()-F71,"")</f>
        <v>45953.81127233796</v>
      </c>
      <c r="H71" s="150"/>
      <c r="I71" s="148" t="str">
        <f>IFERROR(VLOOKUP(D71,DB!A:F,6,0),"")</f>
        <v/>
      </c>
      <c r="J71" s="148" t="str">
        <f>IFERROR(VLOOKUP(D71,DB!A:G,7,0),"")</f>
        <v/>
      </c>
      <c r="K71" s="152"/>
      <c r="L71" s="153" t="str">
        <f>IFERROR(VLOOKUP(D71,DB!A:I,9,0),"")</f>
        <v/>
      </c>
    </row>
  </sheetData>
  <customSheetViews>
    <customSheetView guid="{F6042A99-DD27-4453-835D-0834D95730CC}" filter="1" showAutoFilter="1">
      <pageMargins left="0" right="0" top="0" bottom="0" header="0" footer="0"/>
      <autoFilter ref="B1:M1" xr:uid="{2598ABAB-01AA-4375-AE91-789D1BAE04B5}"/>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128.8114343749985</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9.3154968749950058</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45953.81127233796</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45953.81127233796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45953.81127233796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45953.81127233796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45953.81127233796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45953.81127233796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45953.81127233796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45953.81127233796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45953.81127233796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45953.81127233796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45953.81127233796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45953.81127233796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45953.81127233796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45953.81127233796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45953.81127233796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45953.81127233796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45953.81127233796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45953.81127233796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45953.81127233796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45953.81127233796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45953.81127233796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45953.81127233796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45953.81127233796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45953.81127233796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45953.81127233796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45953.81127233796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45953.81127233796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45953.81127233796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45953.81127233796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45953.81127233796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45953.81127233796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45953.81127233796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45953.81127233796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45953.81127233796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45953.81127233796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45953.81127233796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45953.81127233796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45953.81127233796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45953.81127233796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45953.81127233796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45953.81127233796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45953.81127233796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45953.81127233796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45953.81127233796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45953.81127233796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45953.81127233796</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45953.81127233796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45953.81127233796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45953.81127233796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45953.81127233796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45953.81127233796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45953.81127233796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45953.81127233796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45953.81127233796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45953.81127233796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45953.81127233796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45953.81127233796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45953.81127233796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45953.81127233796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45953.81127233796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45953.81127233796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45953.81127233796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45953.81127233796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45953.81127233796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45953.81127233796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45953.81127233796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45953.81127233796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45953.81127233796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45953.81127233796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45953.81127233796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45953.81127233796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45953.81127233796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45953.81127233796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45953.81127233796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45953.81127233796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45953.81127233796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45953.81127233796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45953.81127233796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45953.81127233796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45953.81127233796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45953.81127233796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45953.81127233796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45953.81127233796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45953.81127233796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45953.81127233796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45953.81127233796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45953.81127233796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45953.81127233796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45953.81127233796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45953.81127233796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45953.81127233796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45953.81127233796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45953.81127233796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45953.81127233796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45953.81127233796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45953.81127233796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45953.81127233796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45953.81127233796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45953.81127233796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45953.81127233796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45953.81127233796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45953.81127233796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45953.81127233796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45953.81127233796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45953.81127233796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45953.81127233796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45953.81127233796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45953.81127233796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45953.81127233796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45953.81127233796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45953.81127233796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45953.81127233796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45953.81127233796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45953.81127233796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45953.81127233796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45953.81127233796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45953.81127233796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45953.81127233796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45953.81127233796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45953.81127233796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45953.81127233796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45953.81127233796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45953.81127233796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45953.81127233796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45953.81127233796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45953.81127233796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45953.81127233796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45953.81127233796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45953.81127233796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45953.81127233796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45953.81127233796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45953.81127233796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45953.81127233796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45953.81127233796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45953.81127233796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45953.81127233796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45953.81127233796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45953.81127233796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45953.81127233796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45953.81127233796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45953.81127233796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45953.81127233796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45953.81127233796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45953.81127233796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45953.81127233796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45953.81127233796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45953.81127233796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45953.81127233796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45953.81127233796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45953.81127233796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45953.81127233796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45953.81127233796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45953.81127233796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45953.81127233796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45953.81127233796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45953.81127233796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45953.81127233796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45953.81127233796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45953.81127233796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45953.81127233796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45953.81127233796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45953.81127233796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45953.81127233796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45953.81127233796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45953.81127233796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45953.81127233796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45953.81127233796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45953.81127233796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45953.81127233796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45953.81127233796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45953.81127233796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45953.81127233796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45953.81127233796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45953.81127233796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45953.81127233796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45953.81127233796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45953.81127233796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45953.81127233796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45953.81127233796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45953.81127233796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45953.81127233796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45953.81127233796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45953.81127233796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45953.81127233796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45953.81127233796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45953.81127233796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45953.81127233796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45953.81127233796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45953.81127233796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45953.81127233796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45953.81127233796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45953.81127233796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45953.81127233796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45953.81127233796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45953.81127233796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45953.81127233796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45953.81127233796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45953.81127233796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45953.81127233796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45953.81127233796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45953.81127233796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45953.81127233796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45953.81127233796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45953.81127233796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45953.81127233796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45953.81127233796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45953.81127233796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45953.81127233796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45953.81127233796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45953.81127233796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45953.81127233796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45953.81127233796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45953.81127233796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45953.81127233796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45953.81127233796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45953.81127233796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45953.81127233796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45953.81127233796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45953.81127233796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45953.81127233796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45953.81127233796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45953.81127233796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45953.81127233796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45953.81127233796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45953.81127233796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45953.81127233796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45953.81127233796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45953.81127233796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45953.81127233796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45953.81127233796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45953.81127233796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45953.81127233796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45953.81127233796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45953.81127233796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45953.81127233796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45953.81127233796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45953.81127233796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45953.81127233796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45953.81127233796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45953.81127233796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45953.81127233796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45953.81127233796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45953.81127233796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45953.81127233796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45953.81127233796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45953.81127233796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45953.81127233796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45953.81127233796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45953.81127233796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45953.81127233796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45953.81127233796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45953.81127233796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45953.81127233796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45953.81127233796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45953.81127233796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45953.81127233796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45953.81127233796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45953.81127233796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45953.81127233796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45953.81127233796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45953.81127233796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45953.81127233796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45953.81127233796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45953.81127233796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45953.81127233796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45953.81127233796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45953.81127233796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45953.81127233796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45953.81127233796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45953.81127233796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45953.81127233796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45953.81127233796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45953.81127233796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45953.81127233796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45953.81127233796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45953.81127233796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45953.81127233796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45953.81127233796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45953.81127233796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45953.81127233796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45953.81127233796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45953.81127233796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45953.81127233796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45953.81127233796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45953.81127233796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45953.81127233796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45953.81127233796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45953.81127233796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45953.81127233796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45953.81127233796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45953.81127233796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45953.81127233796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45953.81127233796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45953.81127233796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45953.81127233796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45953.81127233796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45953.81127233796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45953.81127233796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45953.81127233796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45953.81127233796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45953.81127233796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45953.81127233796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45953.81127233796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45953.81127233796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45953.81127233796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45953.81127233796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45953.81127233796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45953.81127233796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45953.81127233796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45953.81127233796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45953.81127233796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45953.81127233796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45953.81127233796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45953.81127233796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45953.81127233796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45953.81127233796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45953.81127233796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45953.81127233796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45953.81127233796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45953.81127233796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45953.81127233796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45953.81127233796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45953.81127233796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45953.81127233796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45953.81127233796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45953.81127233796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45953.81127233796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45953.81127233796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45953.81127233796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45953.81127233796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45953.81127233796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45953.81127233796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45953.81127233796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45953.81127233796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45953.81127233796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45953.81127233796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45953.81127233796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45953.81127233796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45953.81127233796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45953.81127233796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45953.81127233796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45953.81127233796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45953.81127233796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45953.81127233796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45953.81127233796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45953.81127233796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45953.81127233796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45953.81127233796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45953.81127233796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45953.81127233796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45953.81127233796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45953.81127233796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45953.81127233796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45953.81127233796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45953.81127233796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45953.81127233796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45953.81127233796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45953.81127233796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45953.81127233796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45953.81127233796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45953.81127233796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45953.81127233796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45953.81127233796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45953.81127233796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45953.81127233796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45953.81127233796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45953.81127233796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45953.81127233796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45953.81127233796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45953.81127233796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45953.81127233796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45953.81127233796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45953.81127233796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45953.81127233796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45953.81127233796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45953.81127233796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45953.81127233796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45953.81127233796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45953.81127233796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45953.81127233796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45953.81127233796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45953.81127233796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45953.81127233796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45953.81127233796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45953.81127233796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45953.81127233796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45953.81127233796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45953.81127233796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45953.81127233796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45953.81127233796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45953.81127233796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45953.81127233796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45953.81127233796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45953.81127233796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45953.81127233796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45953.81127233796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45953.81127233796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45953.81127233796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45953.81127233796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45953.81127233796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45953.81127233796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45953.81127233796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45953.81127233796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45953.81127233796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45953.81127233796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45953.81127233796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45953.81127233796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45953.81127233796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45953.81127233796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45953.81127233796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45953.81127233796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45953.81127233796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45953.81127233796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45953.81127233796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45953.81127233796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45953.81127233796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45953.81127233796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45953.81127233796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45953.81127233796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45953.81127233796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45953.81127233796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45953.81127233796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45953.81127233796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45953.81127233796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45953.81127233796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45953.81127233796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45953.81127233796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45953.81127233796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45953.81127233796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45953.81127233796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45953.81127233796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45953.81127233796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45953.81127233796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45953.81127233796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45953.81127233796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45953.81127233796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45953.81127233796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45953.81127233796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45953.81127233796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45953.81127233796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45953.81127233796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45953.81127233796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45953.81127233796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45953.81127233796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45953.81127233796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45953.81127233796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45953.81127233796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45953.81127233796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45953.81127233796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45953.81127233796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45953.81127233796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45953.81127233796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45953.81127233796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45953.81127233796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45953.81127233796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45953.81127233796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45953.81127233796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45953.81127233796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45953.81127233796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45953.81127233796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45953.81127233796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45953.81127233796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45953.81127233796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45953.81127233796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45953.81127233796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45953.81127233796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45953.81127233796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45953.81127233796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45953.81127233796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45953.81127233796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45953.81127233796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45953.81127233796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45953.81127233796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45953.81127233796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45953.81127233796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45953.81127233796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45953.81127233796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45953.81127233796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45953.81127233796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45953.81127233796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45953.81127233796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45953.81127233796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45953.81127233796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45953.81127233796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45953.81127233796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45953.81127233796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45953.81127233796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45953.81127233796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45953.81127233796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45953.81127233796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45953.81127233796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45953.81127233796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45953.81127233796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45953.81127233796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45953.81127233796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45953.81127233796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45953.81127233796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45953.81127233796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45953.81127233796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45953.81127233796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45953.81127233796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45953.81127233796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45953.81127233796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45953.81127233796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45953.81127233796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45953.81127233796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45953.81127233796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45953.81127233796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45953.81127233796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45953.81127233796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45953.81127233796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45953.81127233796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45953.81127233796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45953.81127233796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45953.81127233796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45953.81127233796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45953.81127233796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45953.81127233796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45953.81127233796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45953.81127233796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45953.81127233796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45953.81127233796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45953.81127233796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45953.81127233796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45953.81127233796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45953.81127233796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45953.81127233796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45953.81127233796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45953.81127233796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45953.81127233796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45953.81127233796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45953.81127233796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45953.81127233796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45953.81127233796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45953.81127233796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45953.81127233796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45953.81127233796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45953.81127233796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45953.81127233796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45953.81127233796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45953.81127233796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45953.81127233796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45953.81127233796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45953.81127233796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45953.81127233796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45953.81127233796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45953.81127233796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45953.81127233796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45953.81127233796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45953.81127233796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45953.81127233796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45953.81127233796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45953.81127233796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45953.81127233796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45953.81127233796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45953.81127233796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45953.81127233796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45953.81127233796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45953.81127233796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45953.81127233796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45953.81127233796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45953.81127233796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45953.81127233796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45953.81127233796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45953.81127233796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45953.81127233796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45953.81127233796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45953.81127233796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45953.81127233796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45953.81127233796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45953.81127233796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45953.81127233796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45953.81127233796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45953.81127233796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45953.81127233796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45953.81127233796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45953.81127233796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45953.81127233796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45953.81127233796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45953.81127233796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45953.81127233796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45953.81127233796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45953.81127233796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45953.81127233796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45953.81127233796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45953.81127233796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45953.81127233796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45953.81127233796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45953.81127233796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45953.81127233796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45953.81127233796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45953.81127233796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45953.81127233796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45953.81127233796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45953.81127233796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45953.81127233796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45953.81127233796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45953.81127233796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45953.81127233796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45953.81127233796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45953.81127233796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45953.81127233796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45953.81127233796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45953.81127233796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45953.81127233796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45953.81127233796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45953.81127233796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45953.81127233796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45953.81127233796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45953.81127233796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45953.81127233796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45953.81127233796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45953.81127233796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45953.81127233796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45953.81127233796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45953.81127233796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45953.81127233796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45953.81127233796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45953.81127233796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45953.81127233796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45953.81127233796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45953.81127233796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45953.81127233796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45953.81127233796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45953.81127233796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45953.81127233796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45953.81127233796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45953.81127233796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45953.81127233796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45953.81127233796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45953.81127233796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45953.81127233796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45953.81127233796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45953.81127233796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45953.81127233796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45953.81127233796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45953.81127233796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45953.81127233796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45953.81127233796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45953.81127233796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45953.81127233796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45953.81127233796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45953.81127233796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45953.81127233796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45953.81127233796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45953.81127233796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45953.81127233796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45953.81127233796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45953.81127233796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45953.81127233796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45953.81127233796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45953.81127233796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45953.81127233796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45953.81127233796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45953.81127233796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45953.81127233796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45953.81127233796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45953.81127233796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45953.81127233796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45953.81127233796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45953.81127233796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45953.81127233796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45953.81127233796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45953.81127233796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45953.81127233796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45953.81127233796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45953.81127233796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45953.81127233796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45953.81127233796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45953.81127233796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45953.81127233796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45953.81127233796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45953.81127233796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45953.81127233796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45953.81127233796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45953.81127233796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45953.81127233796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45953.81127233796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45953.81127233796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45953.81127233796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45953.81127233796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45953.81127233796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45953.81127233796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45953.81127233796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45953.81127233796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45953.81127233796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45953.81127233796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45953.81127233796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45953.81127233796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45953.81127233796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45953.81127233796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45953.81127233796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45953.81127233796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45953.81127233796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45953.81127233796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45953.81127233796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45953.81127233796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45953.81127233796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45953.81127233796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45953.81127233796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45953.81127233796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45953.81127233796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45953.81127233796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45953.81127233796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45953.81127233796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45953.81127233796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45953.81127233796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45953.81127233796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45953.81127233796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45953.81127233796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45953.81127233796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45953.81127233796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45953.81127233796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45953.81127233796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45953.81127233796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45953.81127233796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45953.81127233796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45953.81127233796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45953.81127233796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45953.81127233796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45953.81127233796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45953.81127233796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45953.81127233796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45953.81127233796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45953.81127233796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45953.81127233796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45953.81127233796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45953.81127233796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45953.81127233796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45953.81127233796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45953.81127233796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45953.81127233796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45953.81127233796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45953.81127233796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45953.81127233796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45953.81127233796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45953.81127233796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45953.81127233796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45953.81127233796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45953.81127233796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45953.81127233796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45953.81127233796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45953.81127233796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45953.81127233796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45953.81127233796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45953.81127233796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45953.81127233796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45953.81127233796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45953.81127233796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45953.81127233796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45953.81127233796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45953.81127233796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45953.81127233796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45953.81127233796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45953.81127233796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45953.81127233796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45953.81127233796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45953.81127233796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45953.81127233796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45953.81127233796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45953.81127233796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45953.81127233796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45953.81127233796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45953.81127233796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45953.81127233796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45953.81127233796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45953.81127233796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45953.81127233796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45953.81127233796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45953.81127233796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45953.81127233796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45953.81127233796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45953.81127233796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45953.81127233796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45953.81127233796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45953.81127233796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45953.81127233796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45953.81127233796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45953.81127233796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45953.81127233796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45953.81127233796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45953.81127233796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45953.81127233796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45953.81127233796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45953.81127233796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45953.81127233796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45953.81127233796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45953.81127233796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45953.81127233796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45953.81127233796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45953.81127233796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45953.81127233796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45953.81127233796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45953.81127233796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45953.81127233796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45953.81127233796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45953.81127233796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45953.81127233796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45953.81127233796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45953.81127233796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45953.81127233796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45953.81127233796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45953.81127233796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45953.81127233796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45953.81127233796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45953.81127233796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45953.81127233796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45953.81127233796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45953.81127233796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45953.81127233796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45953.81127233796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45953.81127233796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45953.81127233796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45953.81127233796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45953.81127233796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45953.81127233796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45953.81127233796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45953.81127233796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45953.81127233796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45953.81127233796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45953.81127233796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45953.81127233796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45953.81127233796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45953.81127233796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45953.81127233796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45953.81127233796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45953.81127233796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45953.81127233796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45953.81127233796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45953.81127233796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45953.81127233796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45953.81127233796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45953.81127233796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45953.81127233796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45953.81127233796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45953.81127233796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45953.81127233796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45953.81127233796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45953.81127233796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45953.81127233796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45953.81127233796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45953.81127233796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45953.81127233796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45953.81127233796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45953.81127233796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45953.81127233796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45953.81127233796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45953.81127233796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45953.81127233796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45953.81127233796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45953.81127233796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45953.81127233796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45953.81127233796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45953.81127233796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45953.81127233796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45953.81127233796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45953.81127233796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45953.81127233796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45953.81127233796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45953.81127233796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45953.81127233796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45953.81127233796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45953.81127233796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45953.81127233796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45953.81127233796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45953.81127233796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45953.81127233796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45953.81127233796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45953.81127233796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45953.81127233796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45953.81127233796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45953.81127233796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45953.81127233796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45953.81127233796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45953.81127233796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45953.81127233796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45953.81127233796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45953.81127233796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45953.81127233796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45953.81127233796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45953.81127233796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45953.81127233796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45953.81127233796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45953.81127233796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45953.81127233796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45953.81127233796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45953.81127233796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45953.81127233796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45953.81127233796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45953.81127233796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45953.81127233796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45953.81127233796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45953.81127233796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45953.81127233796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45953.81127233796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45953.81127233796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45953.81127233796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45953.81127233796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45953.81127233796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45953.81127233796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45953.81127233796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45953.81127233796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45953.81127233796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45953.81127233796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45953.81127233796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45953.81127233796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45953.81127233796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45953.81127233796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45953.81127233796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45953.81127233796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45953.81127233796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45953.81127233796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45953.81127233796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45953.81127233796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45953.81127233796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45953.81127233796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45953.81127233796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45953.81127233796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45953.81127233796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45953.81127233796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45953.81127233796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45953.81127233796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45953.81127233796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45953.81127233796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45953.81127233796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45953.81127233796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45953.81127233796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45953.81127233796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45953.81127233796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45953.81127233796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45953.81127233796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45953.81127233796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45953.81127233796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45953.81127233796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45953.81127233796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45953.81127233796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45953.81127233796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45953.81127233796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45953.81127233796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45953.81127233796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45953.81127233796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45953.81127233796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45953.81127233796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45953.81127233796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45953.81127233796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45953.81127233796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45953.81127233796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45953.81127233796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45953.81127233796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45953.81127233796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45953.81127233796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45953.81127233796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45953.81127233796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45953.81127233796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45953.81127233796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45953.81127233796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45953.81127233796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45953.81127233796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45953.81127233796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45953.81127233796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45953.81127233796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45953.81127233796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45953.81127233796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45953.81127233796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45953.81127233796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45953.81127233796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45953.81127233796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45953.81127233796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45953.81127233796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45953.81127233796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45953.81127233796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45953.81127233796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45953.81127233796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45953.81127233796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45953.81127233796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45953.81127233796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45953.81127233796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45953.81127233796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45953.81127233796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45953.81127233796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45953.81127233796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45953.81127233796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45953.81127233796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45953.81127233796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45953.81127233796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45953.81127233796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45953.81127233796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45953.81127233796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45953.81127233796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45953.81127233796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45953.81127233796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45953.81127233796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45953.81127233796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45953.81127233796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45953.81127233796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45953.81127233796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45953.81127233796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45953.81127233796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45953.81127233796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45953.81127233796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45953.81127233796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45953.81127233796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45953.81127233796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45953.81127233796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45953.81127233796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45953.81127233796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45953.81127233796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45953.81127233796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45953.81127233796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45953.81127233796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45953.81127233796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45953.81127233796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45953.81127233796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45953.81127233796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45953.81127233796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45953.81127233796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45953.81127233796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45953.81127233796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45953.81127233796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45953.81127233796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45953.81127233796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45953.81127233796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45953.81127233796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45953.81127233796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45953.81127233796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45953.81127233796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45953.81127233796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45953.81127233796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45953.81127233796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45953.81127233796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45953.81127233796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45953.81127233796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45953.81127233796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45953.81127233796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45953.81127233796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45953.81127233796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45953.81127233796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45953.81127233796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45953.81127233796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45953.81127233796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45953.81127233796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45953.81127233796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45953.81127233796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45953.81127233796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45953.81127233796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45953.81127233796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45953.81127233796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45953.81127233796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45953.81127233796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45953.81127233796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45953.81127233796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45953.81127233796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45953.81127233796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45953.81127233796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45953.81127233796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45953.81127233796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45953.81127233796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45953.81127233796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45953.81127233796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45953.81127233796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45953.81127233796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45953.81127233796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45953.81127233796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45953.81127233796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45953.81127233796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45953.81127233796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45953.81127233796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45953.81127233796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45953.81127233796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45953.81127233796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45953.81127233796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45953.81127233796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45953.81127233796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45953.81127233796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45953.81127233796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45953.81127233796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45953.81127233796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45953.81127233796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45953.81127233796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45953.81127233796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45953.81127233796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45953.81127233796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45953.81127233796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45953.81127233796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45953.81127233796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45953.81127233796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45953.81127233796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45953.81127233796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45953.81127233796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45953.81127233796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45953.81127233796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45953.81127233796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45953.81127233796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45953.81127233796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45953.81127233796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45953.81127233796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45953.81127233796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45953.81127233796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45953.81127233796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45953.81127233796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45953.81127233796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45953.81127233796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45953.81127233796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45953.81127233796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45953.81127233796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45953.81127233796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45953.81127233796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45953.81127233796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45953.81127233796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45953.81127233796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45953.81127233796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45953.81127233796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45953.81127233796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45953.81127233796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45953.81127233796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45953.81127233796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45953.81127233796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45953.81127233796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45953.81127233796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45953.81127233796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45953.81127233796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45953.81127233796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45953.81127233796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45953.81127233796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45953.81127233796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45953.81127233796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45953.81127233796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45953.81127233796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45953.81127233796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45953.81127233796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45953.81127233796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45953.81127233796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45953.81127233796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45953.81127233796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45953.81127233796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45953.81127233796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45953.81127233796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45953.81127233796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45953.81127233796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45953.81127233796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45953.81127233796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45953.81127233796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45953.81127233796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45953.81127233796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45953.81127233796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45953.81127233796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45953.81127233796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45953.81127233796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45953.81127233796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45953.81127233796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45953.81127233796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45953.81127233796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45953.81127233796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45953.81127233796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45953.81127233796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45953.81127233796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45953.81127233796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45953.81127233796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45953.81127233796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45953.81127233796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45953.81127233796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45953.81127233796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45953.81127233796</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1"/>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250.33055474536377</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0.17655011573515367</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1</v>
      </c>
      <c r="D4" s="95" t="s">
        <v>35754</v>
      </c>
      <c r="E4" s="100" t="s">
        <v>38998</v>
      </c>
      <c r="F4" s="125">
        <v>45953.754166666666</v>
      </c>
      <c r="G4" s="126">
        <f ca="1">IFERROR(NOW()-F4,"")</f>
        <v>5.7105671294266358E-2</v>
      </c>
      <c r="H4" s="125">
        <v>45953.748692129629</v>
      </c>
      <c r="I4" s="121" t="str">
        <f>IFERROR(VLOOKUP(D4,DB!A:F,6,0),"")</f>
        <v>Generator-SG</v>
      </c>
      <c r="J4" s="121" t="str">
        <f>IFERROR(VLOOKUP(D4,DB!A:G,7,0),"")</f>
        <v>Dead</v>
      </c>
      <c r="K4" s="127" t="s">
        <v>39094</v>
      </c>
      <c r="L4" s="123" t="str">
        <f>IFERROR(VLOOKUP(D4,DB!A:I,9,0),"")</f>
        <v>Latis</v>
      </c>
    </row>
    <row r="5" spans="1:16" ht="15" customHeight="1">
      <c r="A5" s="121" t="s">
        <v>39095</v>
      </c>
      <c r="B5" s="121" t="str">
        <f>IFERROR(VLOOKUP(D5,DB!A:K,11,0),"")</f>
        <v>R4</v>
      </c>
      <c r="C5" s="122">
        <v>1</v>
      </c>
      <c r="D5" s="95" t="s">
        <v>33649</v>
      </c>
      <c r="E5" s="100" t="s">
        <v>38998</v>
      </c>
      <c r="F5" s="125"/>
      <c r="G5" s="126">
        <f ca="1">IFERROR(NOW()-F5,"")</f>
        <v>45953.81127233796</v>
      </c>
      <c r="H5" s="125">
        <v>45953.743101851855</v>
      </c>
      <c r="I5" s="121" t="str">
        <f>IFERROR(VLOOKUP(D5,DB!A:F,6,0),"")</f>
        <v>Generator-SG</v>
      </c>
      <c r="J5" s="121" t="str">
        <f>IFERROR(VLOOKUP(D5,DB!A:G,7,0),"")</f>
        <v>Vandalized</v>
      </c>
      <c r="K5" s="127" t="s">
        <v>39096</v>
      </c>
      <c r="L5" s="123" t="str">
        <f>IFERROR(VLOOKUP(D5,DB!A:I,9,0),"")</f>
        <v>Latis</v>
      </c>
    </row>
    <row r="6" spans="1:16" ht="15" customHeight="1">
      <c r="A6" s="121"/>
      <c r="B6" s="121" t="str">
        <f>IFERROR(VLOOKUP(D6,DB!A:K,11,0),"")</f>
        <v/>
      </c>
      <c r="C6" s="122"/>
      <c r="D6" s="95"/>
      <c r="E6" s="100"/>
      <c r="F6" s="125"/>
      <c r="G6" s="126">
        <f ca="1">IFERROR(NOW()-F6,"")</f>
        <v>45953.81127233796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45953.81127233796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45953.81127233796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45953.81127233796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45953.81127233796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45953.81127233796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45953.81127233796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45953.81127233796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45953.81127233796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45953.81127233796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45953.81127233796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45953.81127233796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c r="E18" s="124"/>
      <c r="F18" s="125"/>
      <c r="G18" s="126">
        <f ca="1">IFERROR(NOW()-F18,"")</f>
        <v>45953.81127233796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24"/>
      <c r="F19" s="125"/>
      <c r="G19" s="126">
        <f ca="1">IFERROR(NOW()-F19,"")</f>
        <v>45953.81127233796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45953.81127233796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45953.81127233796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45953.81127233796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45953.81127233796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45953.81127233796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45953.81127233796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45953.81127233796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45953.81127233796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45953.81127233796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45953.81127233796</v>
      </c>
      <c r="H29" s="125"/>
      <c r="I29" s="121" t="str">
        <f>IFERROR(VLOOKUP(D29,DB!A:F,6,0),"")</f>
        <v/>
      </c>
      <c r="J29" s="121" t="str">
        <f>IFERROR(VLOOKUP(D29,DB!A:G,7,0),"")</f>
        <v/>
      </c>
      <c r="K29" s="127"/>
      <c r="L29" s="123" t="str">
        <f>IFERROR(VLOOKUP(D29,DB!A:I,9,0),"")</f>
        <v/>
      </c>
    </row>
    <row r="30" spans="1:12" ht="15" customHeight="1">
      <c r="A30" s="121"/>
      <c r="B30" s="121" t="str">
        <f>IFERROR(VLOOKUP(D31,DB!A:K,11,0),"")</f>
        <v/>
      </c>
      <c r="C30" s="122"/>
      <c r="D30" s="123"/>
      <c r="E30" s="124"/>
      <c r="F30" s="125"/>
      <c r="G30" s="126">
        <f ca="1">IFERROR(NOW()-F30,"")</f>
        <v>45953.81127233796</v>
      </c>
      <c r="H30" s="125"/>
      <c r="I30" s="121" t="str">
        <f>IFERROR(VLOOKUP(D31,DB!A:F,6,0),"")</f>
        <v/>
      </c>
      <c r="J30" s="121" t="str">
        <f>IFERROR(VLOOKUP(D31,DB!A:G,7,0),"")</f>
        <v/>
      </c>
      <c r="K30" s="127"/>
      <c r="L30" s="123" t="str">
        <f>IFERROR(VLOOKUP(D31,DB!A:I,9,0),"")</f>
        <v/>
      </c>
    </row>
    <row r="31" spans="1:12" ht="15" customHeight="1">
      <c r="A31" s="121"/>
      <c r="B31" s="121" t="str">
        <f>IFERROR(VLOOKUP(#REF!,DB!A:K,11,0),"")</f>
        <v/>
      </c>
      <c r="C31" s="122"/>
      <c r="D31" s="123"/>
      <c r="E31" s="124"/>
      <c r="F31" s="125"/>
      <c r="G31" s="126">
        <f ca="1">IFERROR(NOW()-F31,"")</f>
        <v>45953.81127233796</v>
      </c>
      <c r="H31" s="125"/>
      <c r="I31" s="121" t="str">
        <f>IFERROR(VLOOKUP(#REF!,DB!A:F,6,0),"")</f>
        <v/>
      </c>
      <c r="J31" s="121" t="str">
        <f>IFERROR(VLOOKUP(#REF!,DB!A:G,7,0),"")</f>
        <v/>
      </c>
      <c r="K31" s="127"/>
      <c r="L31" s="123" t="str">
        <f>IFERROR(VLOOKUP(#REF!,DB!A:I,9,0),"")</f>
        <v/>
      </c>
    </row>
    <row r="32" spans="1:12" ht="15" customHeight="1">
      <c r="A32" s="121"/>
      <c r="B32" s="121" t="str">
        <f>IFERROR(VLOOKUP(D32,DB!A:K,11,0),"")</f>
        <v/>
      </c>
      <c r="C32" s="122"/>
      <c r="D32" s="123"/>
      <c r="E32" s="124"/>
      <c r="F32" s="125"/>
      <c r="G32" s="126">
        <f ca="1">IFERROR(NOW()-F32,"")</f>
        <v>45953.81127233796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45953.81127233796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45953.81127233796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45953.81127233796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45953.81127233796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45953.81127233796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45953.81127233796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45953.81127233796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45953.81127233796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45953.81127233796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45953.81127233796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45953.81127233796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45953.81127233796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45953.81127233796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45953.81127233796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45953.81127233796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45953.81127233796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45953.81127233796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45953.81127233796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45953.81127233796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45953.81127233796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45953.81127233796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45953.81127233796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45953.81127233796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45953.81127233796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45953.81127233796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45953.81127233796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45953.81127233796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45953.81127233796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45953.81127233796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45953.81127233796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45953.81127233796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45953.81127233796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45953.81127233796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45953.81127233796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45953.81127233796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45953.81127233796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45953.81127233796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45953.81127233796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45953.81127233796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45953.81127233796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45953.81127233796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45953.81127233796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45953.81127233796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45953.81127233796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45953.81127233796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45953.81127233796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45953.81127233796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45953.81127233796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45953.81127233796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45953.81127233796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45953.81127233796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45953.81127233796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45953.81127233796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45953.81127233796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45953.81127233796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45953.81127233796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45953.81127233796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45953.81127233796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45953.81127233796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45953.81127233796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45953.81127233796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45953.81127233796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45953.81127233796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45953.81127233796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45953.81127233796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45953.81127233796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45953.81127233796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45953.81127233796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45953.81127233796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45953.81127233796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45953.81127233796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45953.81127233796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45953.81127233796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45953.81127233796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45953.81127233796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45953.81127233796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45953.81127233796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45953.81127233796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45953.81127233796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45953.81127233796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45953.81127233796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45953.81127233796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45953.81127233796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45953.81127233796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45953.81127233796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45953.81127233796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45953.81127233796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45953.81127233796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45953.81127233796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45953.81127233796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45953.81127233796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45953.81127233796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45953.81127233796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45953.81127233796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45953.81127233796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45953.81127233796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45953.81127233796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45953.81127233796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45953.81127233796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45953.81127233796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45953.81127233796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45953.81127233796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45953.81127233796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45953.81127233796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45953.81127233796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45953.81127233796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45953.81127233796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45953.81127233796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45953.81127233796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45953.81127233796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45953.81127233796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45953.81127233796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45953.81127233796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45953.81127233796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45953.81127233796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45953.81127233796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45953.81127233796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45953.81127233796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45953.81127233796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45953.81127233796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45953.81127233796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45953.81127233796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45953.81127233796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45953.81127233796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45953.81127233796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45953.81127233796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45953.81127233796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45953.81127233796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45953.81127233796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45953.81127233796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45953.81127233796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45953.81127233796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45953.81127233796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45953.81127233796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45953.81127233796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45953.81127233796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45953.81127233796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45953.81127233796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45953.81127233796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45953.81127233796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45953.81127233796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45953.81127233796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45953.81127233796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45953.81127233796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45953.81127233796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45953.81127233796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45953.81127233796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45953.81127233796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45953.81127233796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45953.81127233796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45953.81127233796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45953.81127233796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45953.81127233796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45953.81127233796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45953.81127233796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45953.81127233796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45953.81127233796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45953.81127233796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45953.81127233796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45953.81127233796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45953.81127233796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45953.81127233796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45953.81127233796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45953.81127233796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45953.81127233796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45953.81127233796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45953.81127233796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45953.81127233796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45953.81127233796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45953.81127233796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45953.81127233796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45953.81127233796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45953.81127233796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45953.81127233796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45953.81127233796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45953.81127233796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45953.81127233796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45953.81127233796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45953.81127233796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45953.81127233796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45953.81127233796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45953.81127233796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45953.81127233796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45953.81127233796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45953.81127233796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45953.81127233796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45953.81127233796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45953.81127233796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45953.81127233796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45953.81127233796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45953.81127233796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45953.81127233796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45953.81127233796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45953.81127233796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45953.81127233796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45953.81127233796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45953.81127233796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45953.81127233796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45953.81127233796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45953.81127233796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45953.81127233796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45953.81127233796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45953.81127233796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45953.81127233796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45953.81127233796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45953.81127233796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45953.81127233796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45953.81127233796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45953.81127233796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45953.81127233796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45953.81127233796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45953.81127233796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45953.81127233796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45953.81127233796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45953.81127233796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45953.81127233796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45953.81127233796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45953.81127233796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45953.81127233796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45953.81127233796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45953.81127233796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45953.81127233796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45953.81127233796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45953.81127233796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45953.81127233796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45953.81127233796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45953.81127233796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45953.81127233796</v>
      </c>
      <c r="H260" s="125"/>
      <c r="I260" s="121" t="str">
        <f>IFERROR(VLOOKUP(D260,DB!A:F,6,0),"")</f>
        <v/>
      </c>
      <c r="J260" s="121" t="str">
        <f>IFERROR(VLOOKUP(D260,DB!A:G,7,0),"")</f>
        <v/>
      </c>
      <c r="K260" s="127"/>
      <c r="L260" s="123" t="str">
        <f>IFERROR(VLOOKUP(D260,DB!A:I,9,0),"")</f>
        <v/>
      </c>
    </row>
    <row r="261" spans="1:12" ht="15" customHeight="1">
      <c r="A261" s="128"/>
      <c r="B261" s="128" t="str">
        <f>IFERROR(VLOOKUP(D261,DB!A:K,11,0),"")</f>
        <v/>
      </c>
      <c r="C261" s="129"/>
      <c r="D261" s="130"/>
      <c r="E261" s="131"/>
      <c r="F261" s="132"/>
      <c r="G261" s="133">
        <f ca="1">IFERROR(NOW()-F261,"")</f>
        <v>45953.81127233796</v>
      </c>
      <c r="H261" s="132"/>
      <c r="I261" s="128" t="str">
        <f>IFERROR(VLOOKUP(D261,DB!A:F,6,0),"")</f>
        <v/>
      </c>
      <c r="J261" s="128" t="str">
        <f>IFERROR(VLOOKUP(D261,DB!A:G,7,0),"")</f>
        <v/>
      </c>
      <c r="K261" s="134"/>
      <c r="L261" s="130" t="str">
        <f>IFERROR(VLOOKUP(D261,DB!A:I,9,0),"")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61.979212152771652</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39081</v>
      </c>
      <c r="F3" s="38">
        <v>45926.188877314817</v>
      </c>
      <c r="G3" s="146">
        <f t="shared" ref="G3" ca="1" si="0">IFERROR(NOW()-F3,"")</f>
        <v>27.622395023143326</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9.0396982638849295</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39081</v>
      </c>
      <c r="F5" s="155">
        <v>45948.661111111112</v>
      </c>
      <c r="G5" s="156">
        <f ca="1">IFERROR(NOW()-F5,"")</f>
        <v>5.1501612268475583</v>
      </c>
      <c r="H5" s="155">
        <v>45948.661111111112</v>
      </c>
      <c r="I5" s="154" t="str">
        <f>IFERROR(VLOOKUP(D5,DB!A:F,6,0),"")</f>
        <v>SCECO</v>
      </c>
      <c r="J5" s="154" t="str">
        <f>IFERROR(VLOOKUP(D5,DB!A:G,7,0),"")</f>
        <v>Dead</v>
      </c>
      <c r="K5" s="154" t="s">
        <v>39104</v>
      </c>
      <c r="L5" s="154" t="str">
        <f>IFERROR(VLOOKUP(D5,DB!A:I,9,0),"")</f>
        <v>Latis</v>
      </c>
    </row>
    <row r="6" spans="1:13" ht="15">
      <c r="A6" s="154" t="s">
        <v>39105</v>
      </c>
      <c r="B6" s="154" t="str">
        <f>IFERROR(VLOOKUP(D6,DB!A:K,11,0),"")</f>
        <v>R5</v>
      </c>
      <c r="C6" s="154">
        <v>1</v>
      </c>
      <c r="D6" s="154" t="s">
        <v>37837</v>
      </c>
      <c r="E6" s="154" t="s">
        <v>39081</v>
      </c>
      <c r="F6" s="155">
        <v>45953.746342592596</v>
      </c>
      <c r="G6" s="156">
        <f ca="1">IFERROR(NOW()-F6,"")</f>
        <v>6.4929745363770053E-2</v>
      </c>
      <c r="H6" s="155">
        <v>45953.735613425924</v>
      </c>
      <c r="I6" s="154" t="str">
        <f>IFERROR(VLOOKUP(D6,DB!A:F,6,0),"")</f>
        <v>SCECO</v>
      </c>
      <c r="J6" s="154" t="str">
        <f>IFERROR(VLOOKUP(D6,DB!A:G,7,0),"")</f>
        <v>No BB Shifted</v>
      </c>
      <c r="K6" s="154" t="s">
        <v>39106</v>
      </c>
      <c r="L6" s="154" t="str">
        <f>IFERROR(VLOOKUP(D6,DB!A:I,9,0),"")</f>
        <v>Latis</v>
      </c>
    </row>
    <row r="7" spans="1:13" ht="15">
      <c r="A7" s="160"/>
      <c r="B7" s="160" t="str">
        <f>IFERROR(VLOOKUP(D7,DB!A:K,11,0),"")</f>
        <v/>
      </c>
      <c r="C7" s="160"/>
      <c r="D7" s="160"/>
      <c r="E7" s="160"/>
      <c r="F7" s="161"/>
      <c r="G7" s="162">
        <f ca="1">IFERROR(NOW()-F7,"")</f>
        <v>45953.81127233796</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45953.81127233796</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45953.81127233796</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45953.81127233796</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45953.81127233796</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45953.81127233796</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45953.81127233796</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45953.81127233796</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45953.81127233796</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45953.81127233796</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45953.81127233796</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45953.81127233796</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45953.81127233796</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45953.81127233796</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45953.81127233796</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45953.81127233796</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45953.81127233796</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45953.81127233796</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45953.81127233796</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45953.81127233796</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45953.81127233796</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45953.81127233796</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45953.81127233796</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45953.81127233796</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45953.81127233796</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45953.81127233796</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45953.81127233796</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45953.81127233796</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45953.81127233796</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45953.81127233796</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45953.81127233796</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45953.81127233796</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45953.81127233796</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45953.81127233796</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45953.81127233796</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45953.81127233796</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45953.81127233796</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45953.81127233796</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45953.81127233796</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45953.81127233796</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45953.81127233796</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45953.81127233796</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45953.81127233796</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45953.81127233796</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45953.81127233796</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45953.81127233796</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45953.81127233796</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45953.81127233796</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45953.81127233796</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45953.81127233796</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45953.81127233796</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45953.81127233796</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45953.81127233796</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45953.81127233796</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45953.81127233796</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45953.81127233796</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45953.81127233796</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45953.81127233796</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45953.81127233796</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45953.81127233796</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45953.81127233796</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45953.81127233796</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45953.81127233796</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45953.81127233796</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45953.81127233796</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45953.81127233796</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45953.81127233796</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45953.81127233796</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45953.81127233796</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45953.81127233796</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45953.81127233796</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45953.81127233796</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45953.81127233796</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45953.81127233796</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45953.81127233796</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45953.81127233796</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45953.81127233796</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45953.81127233796</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45953.81127233796</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45953.81127233796</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45953.81127233796</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45953.81127233796</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45953.81127233796</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45953.81127233796</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45953.81127233796</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45953.81127233796</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45953.81127233796</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45953.81127233796</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45953.81127233796</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45953.81127233796</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45953.81127233796</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45953.81127233796</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45953.81127233796</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45953.81127233796</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45953.81127233796</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45953.81127233796</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45953.81127233796</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45953.81127233796</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45953.81127233796</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45953.81127233796</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45953.81127233796</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45953.81127233796</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45953.81127233796</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45953.81127233796</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45953.81127233796</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45953.81127233796</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45953.81127233796</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45953.81127233796</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45953.81127233796</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45953.81127233796</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45953.81127233796</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45953.81127233796</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45953.81127233796</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45953.81127233796</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45953.81127233796</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45953.81127233796</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45953.81127233796</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45953.81127233796</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45953.81127233796</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45953.81127233796</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45953.81127233796</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45953.81127233796</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45953.81127233796</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45953.81127233796</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45953.81127233796</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45953.81127233796</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45953.81127233796</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45953.81127233796</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45953.81127233796</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45953.81127233796</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45953.81127233796</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45953.81127233796</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45953.81127233796</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45953.81127233796</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45953.81127233796</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45953.81127233796</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45953.81127233796</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45953.81127233796</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45953.81127233796</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45953.81127233796</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45953.81127233796</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45953.81127233796</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45953.81127233796</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45953.81127233796</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45953.81127233796</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45953.81127233796</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45953.81127233796</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45953.81127233796</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45953.81127233796</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45953.81127233796</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45953.81127233796</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45953.81127233796</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45953.81127233796</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45953.81127233796</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45953.81127233796</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45953.81127233796</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45953.81127233796</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45953.81127233796</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45953.81127233796</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45953.81127233796</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45953.81127233796</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45953.81127233796</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45953.81127233796</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45953.81127233796</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45953.81127233796</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45953.81127233796</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45953.81127233796</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45953.81127233796</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45953.81127233796</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45953.81127233796</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45953.81127233796</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45953.81127233796</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45953.81127233796</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45953.81127233796</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45953.81127233796</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45953.81127233796</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45953.81127233796</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45953.81127233796</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45953.81127233796</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45953.81127233796</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45953.81127233796</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45953.81127233796</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45953.81127233796</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45953.81127233796</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45953.81127233796</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45953.81127233796</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45953.81127233796</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45953.81127233796</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45953.81127233796</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45953.81127233796</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45953.81127233796</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45953.81127233796</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45953.81127233796</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45953.81127233796</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45953.81127233796</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45953.81127233796</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45953.81127233796</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45953.81127233796</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45953.81127233796</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45953.81127233796</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45953.81127233796</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45953.81127233796</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45953.81127233796</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45953.81127233796</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45953.81127233796</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45953.81127233796</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45953.81127233796</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45953.81127233796</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45953.81127233796</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45953.81127233796</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45953.81127233796</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45953.81127233796</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45953.81127233796</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45953.81127233796</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45953.81127233796</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45953.81127233796</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45953.81127233796</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45953.81127233796</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45953.81127233796</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45953.81127233796</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45953.81127233796</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45953.81127233796</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45953.81127233796</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45953.81127233796</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45953.81127233796</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45953.81127233796</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45953.81127233796</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45953.81127233796</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45953.81127233796</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45953.81127233796</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45953.81127233796</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45953.81127233796</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45953.81127233796</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45953.81127233796</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45953.81127233796</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45953.81127233796</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45953.81127233796</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45953.81127233796</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45953.81127233796</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45953.81127233796</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45953.81127233796</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45953.81127233796</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45953.81127233796</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45953.81127233796</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45953.81127233796</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45953.81127233796</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45953.81127233796</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45953.81127233796</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45953.81127233796</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45953.81127233796</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45953.81127233796</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45953.81127233796</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45953.81127233796</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45953.81127233796</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45953.81127233796</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45953.81127233796</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45953.81127233796</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45953.81127233796</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45953.81127233796</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45953.81127233796</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45953.81127233796</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45953.81127233796</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45953.81127233796</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45953.81127233796</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45953.81127233796</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45953.81127233796</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45953.81127233796</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45953.81127233796</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45953.81127233796</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45953.81127233796</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45953.81127233796</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45953.81127233796</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45953.81127233796</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45953.81127233796</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45953.81127233796</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45953.81127233796</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45953.81127233796</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45953.81127233796</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45953.81127233796</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45953.81127233796</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45953.81127233796</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45953.81127233796</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45953.81127233796</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45953.81127233796</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45953.81127233796</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45953.81127233796</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45953.81127233796</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45953.81127233796</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45953.81127233796</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45953.81127233796</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45953.81127233796</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45953.81127233796</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45953.81127233796</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45953.81127233796</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45953.81127233796</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45953.81127233796</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45953.81127233796</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45953.81127233796</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45953.81127233796</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45953.81127233796</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45953.81127233796</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45953.81127233796</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45953.81127233796</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45953.81127233796</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45953.81127233796</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45953.81127233796</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45953.81127233796</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45953.81127233796</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45953.81127233796</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45953.81127233796</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45953.81127233796</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45953.81127233796</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45953.81127233796</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45953.81127233796</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45953.81127233796</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45953.81127233796</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45953.81127233796</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45953.81127233796</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45953.81127233796</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45953.81127233796</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45953.81127233796</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45953.81127233796</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45953.81127233796</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45953.81127233796</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45953.81127233796</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45953.81127233796</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45953.81127233796</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45953.81127233796</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45953.81127233796</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45953.81127233796</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45953.81127233796</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45953.81127233796</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45953.81127233796</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45953.81127233796</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45953.81127233796</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45953.81127233796</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45953.81127233796</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45953.81127233796</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45953.81127233796</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45953.81127233796</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45953.81127233796</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45953.81127233796</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45953.81127233796</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45953.81127233796</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45953.81127233796</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45953.81127233796</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45953.81127233796</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45953.81127233796</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45953.81127233796</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45953.81127233796</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45953.81127233796</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45953.81127233796</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45953.81127233796</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45953.81127233796</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45953.81127233796</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45953.81127233796</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45953.81127233796</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45953.81127233796</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45953.81127233796</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45953.81127233796</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45953.81127233796</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45953.81127233796</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45953.81127233796</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45953.81127233796</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45953.81127233796</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45953.81127233796</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45953.81127233796</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45953.81127233796</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45953.81127233796</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45953.81127233796</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45953.81127233796</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45953.81127233796</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45953.81127233796</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45953.81127233796</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45953.81127233796</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45953.81127233796</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45953.81127233796</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45953.81127233796</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45953.81127233796</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45953.81127233796</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45953.81127233796</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45953.81127233796</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45953.81127233796</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45953.81127233796</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45953.81127233796</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45953.81127233796</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45953.81127233796</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45953.81127233796</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45953.81127233796</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45953.81127233796</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45953.81127233796</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45953.81127233796</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45953.81127233796</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45953.81127233796</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45953.81127233796</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45953.81127233796</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45953.81127233796</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45953.81127233796</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45953.81127233796</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45953.81127233796</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45953.81127233796</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45953.81127233796</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45953.81127233796</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45953.81127233796</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45953.81127233796</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45953.81127233796</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45953.81127233796</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45953.81127233796</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45953.81127233796</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45953.81127233796</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45953.81127233796</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45953.81127233796</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45953.81127233796</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45953.81127233796</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45953.81127233796</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45953.81127233796</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45953.81127233796</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45953.81127233796</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45953.81127233796</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45953.81127233796</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45953.81127233796</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45953.81127233796</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45953.81127233796</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45953.81127233796</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45953.81127233796</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45953.81127233796</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45953.81127233796</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45953.81127233796</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45953.81127233796</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45953.81127233796</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45953.81127233796</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45953.81127233796</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45953.81127233796</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45953.81127233796</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45953.81127233796</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45953.81127233796</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45953.81127233796</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45953.81127233796</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45953.81127233796</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45953.81127233796</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45953.81127233796</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45953.81127233796</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45953.81127233796</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45953.81127233796</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45953.81127233796</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45953.81127233796</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45953.81127233796</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45953.81127233796</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45953.81127233796</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45953.81127233796</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45953.81127233796</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45953.81127233796</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45953.81127233796</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45953.81127233796</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45953.81127233796</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45953.81127233796</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45953.81127233796</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45953.81127233796</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45953.81127233796</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45953.81127233796</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45953.81127233796</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45953.81127233796</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45953.81127233796</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45953.81127233796</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45953.81127233796</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45953.81127233796</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45953.81127233796</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45953.81127233796</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45953.81127233796</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45953.81127233796</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45953.81127233796</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45953.81127233796</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45953.81127233796</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45953.81127233796</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45953.81127233796</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45953.81127233796</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45953.81127233796</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45953.81127233796</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45953.81127233796</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45953.81127233796</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45953.81127233796</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45953.81127233796</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45953.81127233796</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45953.81127233796</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45953.81127233796</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45953.81127233796</v>
      </c>
      <c r="H492" s="161"/>
      <c r="I492" s="160" t="str">
        <f>IFERROR(VLOOKUP(D492,DB!A:F,6,0),"")</f>
        <v/>
      </c>
      <c r="J492" s="160" t="str">
        <f>IFERROR(VLOOKUP(D492,DB!A:G,7,0),"")</f>
        <v/>
      </c>
      <c r="K492" s="160"/>
      <c r="L492" s="160" t="str">
        <f>IFERROR(VLOOKUP(D492,DB!A:I,9,0),"")</f>
        <v/>
      </c>
    </row>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602" ht="15"/>
    <row r="603" ht="15"/>
    <row r="605" ht="15"/>
    <row r="606" ht="15"/>
    <row r="607" ht="15"/>
    <row r="608" ht="15"/>
    <row r="610" ht="15"/>
    <row r="611" ht="15"/>
    <row r="618" ht="15"/>
    <row r="619" ht="15"/>
    <row r="620" ht="15"/>
    <row r="621" ht="15"/>
    <row r="622" ht="15"/>
    <row r="623" ht="15"/>
    <row r="626" ht="15"/>
    <row r="627" ht="15"/>
    <row r="628" ht="15"/>
    <row r="629" ht="15"/>
    <row r="630" ht="15"/>
    <row r="631" ht="15"/>
    <row r="632" ht="15"/>
    <row r="633" ht="15"/>
    <row r="634" ht="15"/>
    <row r="635" ht="15"/>
    <row r="636" ht="15"/>
    <row r="637"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731" ht="15"/>
    <row r="732" ht="15"/>
    <row r="733" ht="15"/>
    <row r="734" ht="15"/>
    <row r="735" ht="15"/>
    <row r="736" ht="15"/>
    <row r="737" ht="15"/>
    <row r="738" ht="15"/>
    <row r="739" ht="15"/>
    <row r="740"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1030" ht="15"/>
    <row r="1031" ht="15"/>
    <row r="1032" ht="15"/>
    <row r="1033" ht="15"/>
    <row r="1034" ht="15"/>
    <row r="1035"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8" ht="15"/>
    <row r="1099" ht="15"/>
    <row r="1105" ht="15"/>
    <row r="1106" ht="15"/>
    <row r="1108" ht="15"/>
    <row r="1109" ht="15"/>
    <row r="1110" ht="15"/>
    <row r="1111" ht="15"/>
    <row r="1112" ht="15"/>
    <row r="1113" ht="15"/>
    <row r="1114" ht="15"/>
    <row r="1116" ht="15"/>
    <row r="1117" ht="15"/>
    <row r="1118"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7" ht="15"/>
    <row r="1188" ht="15"/>
    <row r="1189" ht="15"/>
    <row r="1190" ht="15"/>
    <row r="1191" ht="15"/>
    <row r="1192" ht="15"/>
    <row r="1193" ht="15"/>
    <row r="1194" ht="15"/>
    <row r="1195" ht="15"/>
    <row r="1196" ht="15"/>
    <row r="1197" ht="15"/>
    <row r="1198" ht="15"/>
    <row r="1199" ht="15"/>
    <row r="1200"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6" ht="15"/>
    <row r="1237" ht="15"/>
    <row r="1238" ht="15"/>
    <row r="1239" ht="15"/>
    <row r="1240" ht="15"/>
    <row r="1241" ht="15"/>
    <row r="1242" ht="15"/>
    <row r="1243" ht="15"/>
    <row r="1244" ht="15"/>
    <row r="1245" ht="15"/>
    <row r="1253" ht="15"/>
    <row r="1254" ht="15"/>
    <row r="1257" ht="15"/>
    <row r="1258" ht="15"/>
    <row r="1259" ht="15"/>
    <row r="1260" ht="15"/>
    <row r="1261" ht="15"/>
    <row r="1262" ht="15"/>
    <row r="1263" ht="15"/>
    <row r="1264" ht="15"/>
    <row r="1267" ht="15"/>
    <row r="1268" ht="15"/>
    <row r="1269" ht="15"/>
    <row r="1270" ht="15"/>
    <row r="1271" ht="15"/>
    <row r="1272" ht="15"/>
    <row r="1273" ht="15"/>
    <row r="1274" ht="15"/>
    <row r="1275" ht="15"/>
    <row r="1276" ht="15"/>
    <row r="1277" ht="15"/>
    <row r="1278" ht="15"/>
    <row r="1280" ht="15"/>
    <row r="1281" ht="15"/>
    <row r="1282" ht="15"/>
    <row r="1285" ht="15"/>
    <row r="1287" ht="15"/>
    <row r="1289" ht="15"/>
    <row r="1292" ht="15"/>
    <row r="1293" ht="15"/>
    <row r="1294" ht="15"/>
    <row r="1296" ht="15"/>
    <row r="1298" ht="15"/>
    <row r="1299" ht="15"/>
    <row r="1300" ht="15"/>
    <row r="1301" ht="15"/>
    <row r="1302" ht="15"/>
    <row r="1304" ht="15"/>
    <row r="1305" ht="15"/>
    <row r="1306" ht="15"/>
    <row r="1307" ht="15"/>
    <row r="1309" ht="15"/>
    <row r="1311" ht="15"/>
    <row r="1312" ht="15"/>
    <row r="1314" ht="15"/>
    <row r="1315" ht="15"/>
    <row r="1316" ht="15"/>
    <row r="1317" ht="15"/>
    <row r="1319"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4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tabSelected="1" workbookViewId="0">
      <selection activeCell="D11" sqref="D11"/>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4" t="s">
        <v>39107</v>
      </c>
      <c r="B2" s="105" t="str">
        <f>IFERROR(VLOOKUP(D2,DB!A:K,11,0),"")</f>
        <v>R6</v>
      </c>
      <c r="C2" s="107">
        <v>3</v>
      </c>
      <c r="D2" s="105" t="s">
        <v>38954</v>
      </c>
      <c r="E2" s="108" t="s">
        <v>39081</v>
      </c>
      <c r="F2" s="109">
        <v>45953.75675925926</v>
      </c>
      <c r="G2" s="78">
        <f ca="1">IFERROR(NOW()-F2,"-")</f>
        <v>5.4513078699528705E-2</v>
      </c>
      <c r="H2" s="109">
        <v>45953.740046296298</v>
      </c>
      <c r="I2" s="105" t="str">
        <f>IFERROR(VLOOKUP(D2,DB!A:F,6,0),"")</f>
        <v>SCECO</v>
      </c>
      <c r="J2" s="104" t="str">
        <f>IFERROR(VLOOKUP(D2,DB!A:G,7,0),"")</f>
        <v>Vandalized</v>
      </c>
      <c r="K2" s="110" t="s">
        <v>39108</v>
      </c>
      <c r="L2" s="111" t="str">
        <f>IFERROR(VLOOKUP(D2,DB!A:I,9,0),"")</f>
        <v>Latis</v>
      </c>
    </row>
    <row r="3" spans="1:16383" ht="31.5" customHeight="1">
      <c r="A3" s="106"/>
      <c r="B3" s="105" t="str">
        <f>IFERROR(VLOOKUP(D3,DB!A:K,11,0),"")</f>
        <v/>
      </c>
      <c r="C3" s="107"/>
      <c r="D3" s="105"/>
      <c r="E3" s="108"/>
      <c r="F3" s="109"/>
      <c r="G3" s="78">
        <f ca="1">IFERROR(NOW()-F3,"-")</f>
        <v>45953.81127233796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45953.81127233796</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45953.81127233796</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45953.81127233796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45953.81127233796</v>
      </c>
      <c r="H7" s="109"/>
      <c r="I7" s="105" t="str">
        <f>IFERROR(VLOOKUP(D7,DB!A:F,6,0),"")</f>
        <v/>
      </c>
      <c r="J7" s="104" t="str">
        <f>IFERROR(VLOOKUP(D7,DB!A:G,7,0),"")</f>
        <v/>
      </c>
      <c r="K7" s="110"/>
      <c r="L7" s="111" t="str">
        <f>IFERROR(VLOOKUP(D7,DB!A:I,9,0),"")</f>
        <v/>
      </c>
    </row>
    <row r="8" spans="1:16383" ht="31.5" customHeight="1">
      <c r="A8" s="106"/>
      <c r="B8" s="105" t="str">
        <f>IFERROR(VLOOKUP(D8,DB!A:K,11,0),"")</f>
        <v/>
      </c>
      <c r="C8" s="107"/>
      <c r="D8"/>
      <c r="E8" s="108"/>
      <c r="F8" s="109"/>
      <c r="G8" s="78">
        <f ca="1">IFERROR(NOW()-F8,"-")</f>
        <v>45953.81127233796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45953.81127233796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45953.81127233796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45953.81127233796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45953.81127233796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45953.81127233796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45953.81127233796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45953.81127233796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45953.81127233796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45953.81127233796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45953.81127233796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45953.81127233796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45953.81127233796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45953.81127233796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45953.81127233796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45953.81127233796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45953.81127233796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45953.81127233796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45953.81127233796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45953.81127233796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45953.81127233796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45953.81127233796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45953.81127233796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45953.81127233796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45953.81127233796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45953.81127233796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45953.81127233796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45953.81127233796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45953.81127233796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45953.81127233796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45953.81127233796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45953.81127233796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45953.81127233796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45953.81127233796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45953.81127233796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45953.81127233796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45953.81127233796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45953.81127233796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45953.81127233796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45953.81127233796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45953.81127233796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45953.81127233796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45953.81127233796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45953.81127233796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45953.81127233796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45953.81127233796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45953.81127233796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45953.81127233796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45953.81127233796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45953.81127233796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45953.81127233796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45953.81127233796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45953.81127233796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45953.81127233796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45953.81127233796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45953.81127233796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45953.81127233796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45953.81127233796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45953.81127233796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45953.81127233796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45953.81127233796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45953.81127233796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45953.81127233796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45953.81127233796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45953.81127233796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45953.81127233796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45953.81127233796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45953.81127233796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45953.81127233796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45953.81127233796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45953.81127233796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45953.81127233796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45953.81127233796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45953.81127233796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45953.81127233796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45953.81127233796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45953.81127233796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45953.81127233796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45953.81127233796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45953.81127233796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45953.81127233796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45953.81127233796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45953.81127233796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45953.81127233796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45953.81127233796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45953.81127233796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45953.81127233796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45953.81127233796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45953.81127233796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45953.81127233796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45953.81127233796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45953.81127233796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45953.81127233796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45953.81127233796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45953.81127233796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45953.81127233796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45953.81127233796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45953.81127233796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45953.81127233796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45953.81127233796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45953.81127233796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45953.81127233796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45953.81127233796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45953.81127233796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45953.81127233796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45953.81127233796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45953.81127233796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45953.81127233796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45953.81127233796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45953.81127233796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45953.81127233796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45953.81127233796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45953.81127233796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45953.81127233796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45953.81127233796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45953.81127233796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45953.81127233796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45953.81127233796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45953.81127233796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45953.81127233796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45953.81127233796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45953.81127233796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45953.81127233796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45953.81127233796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45953.81127233796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45953.81127233796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45953.81127233796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45953.81127233796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45953.81127233796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45953.81127233796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45953.81127233796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45953.81127233796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45953.81127233796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45953.81127233796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45953.81127233796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45953.81127233796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45953.81127233796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45953.81127233796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45953.81127233796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45953.81127233796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45953.81127233796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45953.81127233796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45953.81127233796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45953.81127233796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45953.81127233796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45953.81127233796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45953.81127233796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45953.81127233796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45953.81127233796</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2025-10-23T16:30:12Z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