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14" documentId="13_ncr:1_{F6CB121F-512D-4AA6-A0C1-0FB36C537598}" xr6:coauthVersionLast="47" xr6:coauthVersionMax="47" xr10:uidLastSave="{AAD4B43A-7585-4C3E-90D2-153C6CC5C52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<sst xmlns="http://schemas.openxmlformats.org/spreadsheetml/2006/main" count="178607" uniqueCount="39088">
  <si>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</si>
  <si>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</si>
  <si>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</si>
  <si>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</si>
  <si>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</si>
  <si>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</si>
  <si>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</si>
  <si>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</si>
  <si>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</si>
  <si>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</si>
  <si>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</si>
  <si>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</si>
  <si>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</si>
  <si>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</si>
  <si>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</si>
  <si>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</si>
  <si>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</si>
  <si>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</si>
  <si>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</si>
  <si>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</si>
  <si>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</si>
  <si>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</si>
  <si>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</si>
  <si>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</si>
  <si>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</si>
  <si>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</si>
  <si>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</si>
  <si>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</si>
  <si>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</si>
  <si>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</si>
  <si>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</si>
  <si>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</si>
  <si>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</si>
  <si>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</si>
  <si>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</si>
  <si>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</si>
  <si>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</si>
  <si>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</si>
  <si>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</si>
  <si>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</si>
  <si>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</si>
  <si>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</si>
  <si>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</si>
  <si>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</si>
  <si>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</si>
  <si>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</si>
  <si>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</si>
  <si>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</si>
  <si>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</si>
  <si>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</si>
  <si>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</si>
  <si>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</si>
  <si>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</si>
  <si>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</si>
  <si>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</si>
  <si>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</si>
  <si>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</si>
  <si>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</si>
  <si>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</si>
  <si>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</si>
  <si>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</si>
  <si>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</si>
  <si>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</si>
  <si>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</si>
  <si>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</si>
  <si>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</si>
  <si>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</si>
  <si>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</si>
  <si>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</si>
  <si>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</si>
  <si>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</si>
  <si>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</si>
  <si>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</si>
  <si>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</si>
  <si>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</si>
  <si>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</si>
  <si>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</si>
  <si>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</si>
  <si>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</si>
  <si>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</si>
  <si>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</si>
  <si>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</si>
  <si>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</si>
  <si>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</si>
  <si>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</si>
  <si>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</si>
  <si>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</si>
  <si>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</si>
  <si>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</si>
  <si>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</si>
  <si>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</si>
  <si>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</si>
  <si>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</si>
  <si>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</si>
  <si>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</si>
  <si>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</si>
  <si>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</si>
  <si>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</si>
  <si>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</si>
  <si>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</si>
  <si>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</si>
  <si>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</si>
  <si>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</si>
  <si>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</si>
  <si>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</si>
  <si>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</si>
  <si>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</si>
  <si>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</si>
  <si>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</si>
  <si>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</si>
  <si>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</si>
  <si>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</si>
  <si>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</si>
  <si>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</si>
  <si>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</si>
  <si>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</si>
  <si>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</si>
  <si>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</si>
  <si>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</si>
  <si>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</si>
  <si>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</si>
  <si>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</si>
  <si>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</si>
  <si>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</si>
  <si>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</si>
  <si>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</si>
  <si>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</si>
  <si>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</si>
  <si>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</si>
  <si>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</si>
  <si>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</si>
  <si>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</si>
  <si>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</si>
  <si>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</si>
  <si>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</si>
  <si>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</si>
  <si>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</si>
  <si>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</si>
  <si>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</si>
  <si>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</si>
  <si>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</si>
  <si>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</si>
  <si>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</si>
  <si>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</si>
  <si>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</si>
  <si>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</si>
  <si>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</si>
  <si>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</si>
  <si>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</si>
  <si>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</si>
  <si>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</si>
  <si>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</si>
  <si>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</si>
  <si>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</si>
  <si>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</si>
  <si>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</si>
  <si>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</si>
  <si>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</si>
  <si>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</si>
  <si>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</si>
  <si>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</si>
  <si>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</si>
  <si>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</si>
  <si>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</si>
  <si>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</si>
  <si>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</si>
  <si>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</si>
  <si>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</si>
  <si>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</si>
  <si>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</si>
  <si>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</si>
  <si>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</si>
  <si>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</si>
  <si>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</si>
  <si>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</si>
  <si>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</si>
  <si>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</si>
  <si>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</si>
  <si>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</si>
  <si>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</si>
  <si>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</si>
  <si>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</si>
  <si>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</si>
  <si>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</si>
  <si>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</si>
  <si>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</si>
  <si>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</si>
  <si>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</si>
  <si>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</si>
  <si>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</si>
  <si>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</si>
  <si>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</si>
  <si>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</si>
  <si>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</si>
  <si>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</si>
  <si>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</si>
  <si>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</si>
  <si>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</si>
  <si>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</si>
  <si>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</si>
  <si>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</si>
  <si>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</si>
  <si>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</si>
  <si>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</si>
  <si>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</si>
  <si>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</si>
  <si>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</si>
  <si>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</si>
  <si>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</si>
  <si>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</si>
  <si>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</si>
  <si>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</si>
  <si>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</si>
  <si>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</si>
  <si>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</si>
  <si>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</si>
  <si>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</si>
  <si>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</si>
  <si>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</si>
  <si>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</si>
  <si>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</si>
  <si>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</si>
  <si>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</si>
  <si>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</si>
  <si>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</si>
  <si>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</si>
  <si>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</si>
  <si>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</si>
  <si>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</si>
  <si>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</si>
  <si>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</si>
  <si>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</si>
  <si>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</si>
  <si>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</si>
  <si>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</si>
  <si>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</si>
  <si>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</si>
  <si>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</si>
  <si>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</si>
  <si>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</si>
  <si>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</si>
  <si>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</si>
  <si>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</si>
  <si>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</si>
  <si>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</si>
  <si>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</si>
  <si>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</si>
  <si>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</si>
  <si>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</si>
  <si>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</si>
  <si>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</si>
  <si>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</si>
  <si>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</si>
  <si>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</si>
  <si>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</si>
  <si>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</si>
  <si>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</si>
  <si>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</si>
  <si>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</si>
  <si>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</si>
  <si>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</si>
  <si>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</si>
  <si>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</si>
  <si>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</si>
  <si>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</si>
  <si>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</si>
  <si>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</si>
  <si>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</si>
  <si>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</si>
  <si>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</si>
  <si>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</si>
  <si>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</si>
  <si>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</si>
  <si>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</si>
  <si>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</si>
  <si>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</si>
  <si>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</si>
  <si>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</si>
  <si>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</si>
  <si>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</si>
  <si>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</si>
  <si>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</si>
  <si>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</si>
  <si>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</si>
  <si>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</si>
  <si>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</si>
  <si>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</si>
  <si>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</si>
  <si>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</si>
  <si>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</si>
  <si>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</si>
  <si>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</si>
  <si>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</si>
  <si>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</si>
  <si>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</si>
  <si>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</si>
  <si>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</si>
  <si>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</si>
  <si>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</si>
  <si>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</si>
  <si>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</si>
  <si>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</si>
  <si>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</si>
  <si>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</si>
  <si>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</si>
  <si>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</si>
  <si>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</si>
  <si>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</si>
  <si>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</si>
  <si>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</si>
  <si>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</si>
  <si>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</si>
  <si>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</si>
  <si>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</si>
  <si>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</si>
  <si>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</si>
  <si>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</si>
  <si>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</si>
  <si>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</si>
  <si>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</si>
  <si>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</si>
  <si>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</si>
  <si>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</si>
  <si>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</si>
  <si>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</si>
  <si>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</si>
  <si>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</si>
  <si>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</si>
  <si>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</si>
  <si>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</si>
  <si>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</si>
  <si>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</si>
  <si>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</si>
  <si>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</si>
  <si>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</si>
  <si>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</si>
  <si>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</si>
  <si>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</si>
  <si>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</si>
  <si>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</si>
  <si>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</si>
  <si>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</si>
  <si>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</si>
  <si>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</si>
  <si>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</si>
  <si>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</si>
  <si>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</si>
  <si>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</si>
  <si>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</si>
  <si>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</si>
  <si>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</si>
  <si>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</si>
  <si>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</si>
  <si>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</si>
  <si>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</si>
  <si>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</si>
  <si>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</si>
  <si>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</si>
  <si>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</si>
  <si>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</si>
  <si>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</si>
  <si>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</si>
  <si>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</si>
  <si>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</si>
  <si>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</si>
  <si>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</si>
  <si>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</si>
  <si>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</si>
  <si>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</si>
  <si>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</si>
  <si>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</si>
  <si>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</si>
  <si>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</si>
  <si>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</si>
  <si>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</si>
  <si>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</si>
  <si>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</si>
  <si>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</si>
  <si>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</si>
  <si>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</si>
  <si>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</si>
  <si>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</si>
  <si>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</si>
  <si>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</si>
  <si>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</si>
  <si>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</si>
  <si>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</si>
  <si>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</si>
  <si>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</si>
  <si>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</si>
  <si>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</si>
  <si>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</si>
  <si>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</si>
  <si>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</si>
  <si>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</si>
  <si>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</si>
  <si>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</si>
  <si>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</si>
  <si>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</si>
  <si>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</si>
  <si>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</si>
  <si>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</si>
  <si>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</si>
  <si>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</si>
  <si>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</si>
  <si>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</si>
  <si>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</si>
  <si>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</si>
  <si>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</si>
  <si>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</si>
  <si>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</si>
  <si>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</si>
  <si>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</si>
  <si>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</si>
  <si>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</si>
  <si>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</si>
  <si>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</si>
  <si>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</si>
  <si>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</si>
  <si>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</si>
  <si>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</si>
  <si>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</si>
  <si>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</si>
  <si>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</si>
  <si>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</si>
  <si>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</si>
  <si>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</si>
  <si>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</si>
  <si>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</si>
  <si>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</si>
  <si>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</si>
  <si>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</si>
  <si>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</si>
  <si>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</si>
  <si>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</si>
  <si>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</si>
  <si>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</si>
  <si>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</si>
  <si>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</si>
  <si>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</si>
  <si>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</si>
  <si>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</si>
  <si>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</si>
  <si>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</si>
  <si>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</si>
  <si>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</si>
  <si>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</si>
  <si>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</si>
  <si>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</si>
  <si>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</si>
  <si>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</si>
  <si>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</si>
  <si>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</si>
  <si>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</si>
  <si>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</si>
  <si>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</si>
  <si>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</si>
  <si>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</si>
  <si>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</si>
  <si>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</si>
  <si>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</si>
  <si>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</si>
  <si>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</si>
  <si>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</si>
  <si>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</si>
  <si>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</si>
  <si>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</si>
  <si>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</si>
  <si>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</si>
  <si>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</si>
  <si>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</si>
  <si>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</si>
  <si>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</si>
  <si>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</si>
  <si>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</si>
  <si>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</si>
  <si>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</si>
  <si>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</si>
  <si>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</si>
  <si>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</si>
  <si>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</si>
  <si>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</si>
  <si>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</si>
  <si>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</si>
  <si>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</si>
  <si>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</si>
  <si>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</si>
  <si>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</si>
  <si>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</si>
  <si>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</si>
  <si>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</si>
  <si>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</si>
  <si>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</si>
  <si>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</si>
  <si>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</si>
  <si>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</si>
  <si>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</si>
  <si>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</si>
  <si>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</si>
  <si>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</si>
  <si>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</si>
  <si>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</si>
  <si>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</si>
  <si>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</si>
  <si>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</si>
  <si>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</si>
  <si>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</si>
  <si>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</si>
  <si>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</si>
  <si>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</si>
  <si>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</si>
  <si>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</si>
  <si>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</si>
  <si>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</si>
  <si>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</si>
  <si>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</si>
  <si>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</si>
  <si>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</si>
  <si>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</si>
  <si>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</si>
  <si>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</si>
  <si>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</si>
  <si>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</si>
  <si>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</si>
  <si>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</si>
  <si>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</si>
  <si>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</si>
  <si>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</si>
  <si>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</si>
  <si>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</si>
  <si>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</si>
  <si>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</si>
  <si>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</si>
  <si>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</si>
  <si>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</si>
  <si>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</si>
  <si>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</si>
  <si>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</si>
  <si>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</si>
  <si>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</si>
  <si>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</si>
  <si>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</si>
  <si>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</si>
  <si>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</si>
  <si>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</si>
  <si>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</si>
  <si>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</si>
  <si>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</si>
  <si>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</si>
  <si>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</si>
  <si>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</si>
  <si>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</si>
  <si>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</si>
  <si>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</si>
  <si>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</si>
  <si>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</si>
  <si>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</si>
  <si>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</si>
  <si>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</si>
  <si>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</si>
  <si>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</si>
  <si>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</si>
  <si>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</si>
  <si>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</si>
  <si>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</si>
  <si>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</si>
  <si>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</si>
  <si>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</si>
  <si>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</si>
  <si>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</si>
  <si>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</si>
  <si>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</si>
  <si>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</si>
  <si>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</si>
  <si>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</si>
  <si>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</si>
  <si>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</si>
  <si>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</si>
  <si>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</si>
  <si>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</si>
  <si>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</si>
  <si>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</si>
  <si>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</si>
  <si>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</si>
  <si>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</si>
  <si>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</si>
  <si>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</si>
  <si>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</si>
  <si>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</si>
  <si>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</si>
  <si>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</si>
  <si>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</si>
  <si>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</si>
  <si>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</si>
  <si>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</si>
  <si>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</si>
  <si>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</si>
  <si>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</si>
  <si>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</si>
  <si>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</si>
  <si>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</si>
  <si>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</si>
  <si>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</si>
  <si>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</si>
  <si>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</si>
  <si>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</si>
  <si>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</si>
  <si>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</si>
  <si>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</si>
  <si>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</si>
  <si>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</si>
  <si>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</si>
  <si>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</si>
  <si>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</si>
  <si>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</si>
  <si>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</si>
  <si>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</si>
  <si>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</si>
  <si>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</si>
  <si>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</si>
  <si>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</si>
  <si>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</si>
  <si>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</si>
  <si>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</si>
  <si>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</si>
  <si>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</si>
  <si>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</si>
  <si>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</si>
  <si>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</si>
  <si>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</si>
  <si>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</si>
  <si>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</si>
  <si>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</si>
  <si>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</si>
  <si>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</si>
  <si>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</si>
  <si>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</si>
  <si>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</si>
  <si>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</si>
  <si>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</si>
  <si>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</si>
  <si>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</si>
  <si>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</si>
  <si>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</si>
  <si>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</si>
  <si>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</si>
  <si>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</si>
  <si>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</si>
  <si>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</si>
  <si>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</si>
  <si>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</si>
  <si>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</si>
  <si>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</si>
  <si>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</si>
  <si>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</si>
  <si>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</si>
  <si>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</si>
  <si>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</si>
  <si>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</si>
  <si>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</si>
  <si>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</si>
  <si>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</si>
  <si>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</si>
  <si>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</si>
  <si>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</si>
  <si>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</si>
  <si>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</si>
  <si>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</si>
  <si>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</si>
  <si>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</si>
  <si>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</si>
  <si>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</si>
  <si>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</si>
  <si>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</si>
  <si>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</si>
  <si>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</si>
  <si>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</si>
  <si>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</si>
  <si>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</si>
  <si>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</si>
  <si>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</si>
  <si>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</si>
  <si>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</si>
  <si>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</si>
  <si>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</si>
  <si>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</si>
  <si>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</si>
  <si>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</si>
  <si>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</si>
  <si>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</si>
  <si>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</si>
  <si>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</si>
  <si>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</si>
  <si>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</si>
  <si>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</si>
  <si>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</si>
  <si>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</si>
  <si>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</si>
  <si>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</si>
  <si>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</si>
  <si>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</si>
  <si>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</si>
  <si>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</si>
  <si>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</si>
  <si>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</si>
  <si>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</si>
  <si>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</si>
  <si>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</si>
  <si>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</si>
  <si>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</si>
  <si>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</si>
  <si>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</si>
  <si>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</si>
  <si>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</si>
  <si>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</si>
  <si>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</si>
  <si>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</si>
  <si>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</si>
  <si>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</si>
  <si>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</si>
  <si>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</si>
  <si>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</si>
  <si>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</si>
  <si>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</si>
  <si>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</si>
  <si>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</si>
  <si>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</si>
  <si>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</si>
  <si>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</si>
  <si>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</si>
  <si>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</si>
  <si>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</si>
  <si>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</si>
  <si>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</si>
  <si>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</si>
  <si>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</si>
  <si>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</si>
  <si>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</si>
  <si>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</si>
  <si>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</si>
  <si>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</si>
  <si>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</si>
  <si>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</si>
  <si>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</si>
  <si>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</si>
  <si>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</si>
  <si>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</si>
  <si>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</si>
  <si>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</si>
  <si>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</si>
  <si>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</si>
  <si>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</si>
  <si>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</si>
  <si>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</si>
  <si>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</si>
  <si>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</si>
  <si>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</si>
  <si>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</si>
  <si>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</si>
  <si>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</si>
  <si>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</si>
  <si>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</si>
  <si>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</si>
  <si>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</si>
  <si>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</si>
  <si>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</si>
  <si>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</si>
  <si>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</si>
  <si>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</si>
  <si>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</si>
  <si>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</si>
  <si>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</si>
  <si>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</si>
  <si>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</si>
  <si>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</si>
  <si>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</si>
  <si>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</si>
  <si>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</si>
  <si>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</si>
  <si>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</si>
  <si>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</si>
  <si>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</si>
  <si>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</si>
  <si>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</si>
  <si>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</si>
  <si>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</si>
  <si>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</si>
  <si>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</si>
  <si>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</si>
  <si>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</si>
  <si>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</si>
  <si>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</si>
  <si>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</si>
  <si>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</si>
  <si>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</si>
  <si>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</si>
  <si>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</si>
  <si>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</si>
  <si>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</si>
  <si>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</si>
  <si>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</si>
  <si>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</si>
  <si>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</si>
  <si>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</si>
  <si>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</si>
  <si>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</si>
  <si>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</si>
  <si>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</si>
  <si>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</si>
  <si>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</si>
  <si>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</si>
  <si>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</si>
  <si>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</si>
  <si>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</si>
  <si>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</si>
  <si>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</si>
  <si>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</si>
  <si>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</si>
  <si>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</si>
  <si>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</si>
  <si>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</si>
  <si>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</si>
  <si>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</si>
  <si>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</si>
  <si>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</si>
  <si>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</si>
  <si>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</si>
  <si>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</si>
  <si>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</si>
  <si>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</si>
  <si>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</si>
  <si>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</si>
  <si>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</si>
  <si>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</si>
  <si>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</si>
  <si>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</si>
  <si>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</si>
  <si>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</si>
  <si>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</si>
  <si>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</si>
  <si>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</si>
  <si>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</si>
  <si>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</si>
  <si>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</si>
  <si>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</si>
  <si>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</si>
  <si>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</si>
  <si>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</si>
  <si>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</si>
  <si>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</si>
  <si>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</si>
  <si>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</si>
  <si>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</si>
  <si>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</si>
  <si>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</si>
  <si>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</si>
  <si>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</si>
  <si>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</si>
  <si>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</si>
  <si>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</si>
  <si>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</si>
  <si>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</si>
  <si>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</si>
  <si>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</si>
  <si>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</si>
  <si>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</si>
  <si>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</si>
  <si>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</si>
  <si>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</si>
  <si>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</si>
  <si>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</si>
  <si>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</si>
  <si>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</si>
  <si>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</si>
  <si>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</si>
  <si>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</si>
  <si>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</si>
  <si>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</si>
  <si>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</si>
  <si>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</si>
  <si>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</si>
  <si>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</si>
  <si>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</si>
  <si>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</si>
  <si>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</si>
  <si>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</si>
  <si>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</si>
  <si>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</si>
  <si>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</si>
  <si>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</si>
  <si>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</si>
  <si>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</si>
  <si>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</si>
  <si>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</si>
  <si>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</si>
  <si>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</si>
  <si>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</si>
  <si>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</si>
  <si>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</si>
  <si>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</si>
  <si>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</si>
  <si>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</si>
  <si>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</si>
  <si>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</si>
  <si>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</si>
  <si>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</si>
  <si>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</si>
  <si>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</si>
  <si>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</si>
  <si>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</si>
  <si>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</si>
  <si>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</si>
  <si>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</si>
  <si>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</si>
  <si>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</si>
  <si>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</si>
  <si>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</si>
  <si>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</si>
  <si>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</si>
  <si>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</si>
  <si>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</si>
  <si>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</si>
  <si>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</si>
  <si>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</si>
  <si>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</si>
  <si>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</si>
  <si>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</si>
  <si>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</si>
  <si>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</si>
  <si>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</si>
  <si>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</si>
  <si>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</si>
  <si>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</si>
  <si>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</si>
  <si>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</si>
  <si>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</si>
  <si>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</si>
  <si>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</si>
  <si>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</si>
  <si>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</si>
  <si>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</si>
  <si>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</si>
  <si>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</si>
  <si>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</si>
  <si>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</si>
  <si>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</si>
  <si>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</si>
  <si>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</si>
  <si>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</si>
  <si>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</si>
  <si>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</si>
  <si>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</si>
  <si>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</si>
  <si>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</si>
  <si>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</si>
  <si>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</si>
  <si>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</si>
  <si>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</si>
  <si>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</si>
  <si>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</si>
  <si>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</si>
  <si>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</si>
  <si>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</si>
  <si>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</si>
  <si>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</si>
  <si>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</si>
  <si>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</si>
  <si>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</si>
  <si>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</si>
  <si>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</si>
  <si>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</si>
  <si>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</si>
  <si>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</si>
  <si>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</si>
  <si>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</si>
  <si>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</si>
  <si>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</si>
  <si>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</si>
  <si>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</si>
  <si>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</si>
  <si>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</si>
  <si>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</si>
  <si>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</si>
  <si>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</si>
  <si>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</si>
  <si>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</si>
  <si>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</si>
  <si>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</si>
  <si>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</si>
  <si>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</si>
  <si>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</si>
  <si>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</si>
  <si>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</si>
  <si>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</si>
  <si>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</si>
  <si>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</si>
  <si>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</si>
  <si>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</si>
  <si>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</si>
  <si>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</si>
  <si>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</si>
  <si>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</si>
  <si>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</si>
  <si>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</si>
  <si>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</si>
  <si>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</si>
  <si>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</si>
  <si>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</si>
  <si>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</si>
  <si>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</si>
  <si>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</si>
  <si>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</si>
  <si>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</si>
  <si>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</si>
  <si>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</si>
  <si>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</si>
  <si>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</si>
  <si>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</si>
  <si>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</si>
  <si>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</si>
  <si>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</si>
  <si>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</si>
  <si>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</si>
  <si>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</si>
  <si>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</si>
  <si>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</si>
  <si>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</si>
  <si>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</si>
  <si>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</si>
  <si>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</si>
  <si>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</si>
  <si>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</si>
  <si>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</si>
  <si>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</si>
  <si>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</si>
  <si>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</si>
  <si>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</si>
  <si>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</si>
  <si>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</si>
  <si>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</si>
  <si>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</si>
  <si>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</si>
  <si>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</si>
  <si>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</si>
  <si>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</si>
  <si>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</si>
  <si>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</si>
  <si>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</si>
  <si>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</si>
  <si>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</si>
  <si>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</si>
  <si>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</si>
  <si>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</si>
  <si>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</si>
  <si>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</si>
  <si>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</si>
  <si>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</si>
  <si>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</si>
  <si>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</si>
  <si>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</si>
  <si>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</si>
  <si>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</si>
  <si>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</si>
  <si>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</si>
  <si>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</si>
  <si>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</si>
  <si>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</si>
  <si>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</si>
  <si>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</si>
  <si>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</si>
  <si>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</si>
  <si>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</si>
  <si>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</si>
  <si>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</si>
  <si>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</si>
  <si>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</si>
  <si>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</si>
  <si>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</si>
  <si>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</si>
  <si>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</si>
  <si>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</si>
  <si>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</si>
  <si>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</si>
  <si>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</si>
  <si>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</si>
  <si>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</si>
  <si>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</si>
  <si>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</si>
  <si>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</si>
  <si>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</si>
  <si>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</si>
  <si>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</si>
  <si>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</si>
  <si>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</si>
  <si>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</si>
  <si>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</si>
  <si>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</si>
  <si>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</si>
  <si>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</si>
  <si>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</si>
  <si>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</si>
  <si>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</si>
  <si>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</si>
  <si>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</si>
  <si>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</si>
  <si>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</si>
  <si>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</si>
  <si>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</si>
  <si>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</si>
  <si>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</si>
  <si>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</si>
  <si>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</si>
  <si>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</si>
  <si>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</si>
  <si>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</si>
  <si>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</si>
  <si>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</si>
  <si>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</si>
  <si>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</si>
  <si>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</si>
  <si>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</si>
  <si>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</si>
  <si>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</si>
  <si>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</si>
  <si>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</si>
  <si>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</si>
  <si>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</si>
  <si>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</si>
  <si>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</si>
  <si>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</si>
  <si>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</si>
  <si>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</si>
  <si>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</si>
  <si>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</si>
  <si>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</si>
  <si>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</si>
  <si>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</si>
  <si>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</si>
  <si>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</si>
  <si>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</si>
  <si>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</si>
  <si>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</si>
  <si>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</si>
  <si>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</si>
  <si>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</si>
  <si>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</si>
  <si>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</si>
  <si>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</si>
  <si>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</si>
  <si>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</si>
  <si>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</si>
  <si>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</si>
  <si>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</si>
  <si>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</si>
  <si>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</si>
  <si>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</si>
  <si>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</si>
  <si>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</si>
  <si>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</si>
  <si>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</si>
  <si>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</si>
  <si>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</si>
  <si>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</si>
  <si>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</si>
  <si>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</si>
  <si>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</si>
  <si>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</si>
  <si>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</si>
  <si>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</si>
  <si>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</si>
  <si>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</si>
  <si>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</si>
  <si>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</si>
  <si>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</si>
  <si>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</si>
  <si>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</si>
  <si>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</si>
  <si>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</si>
  <si>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</si>
  <si>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</si>
  <si>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</si>
  <si>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</si>
  <si>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</si>
  <si>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</si>
  <si>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</si>
  <si>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</si>
  <si>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</si>
  <si>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</si>
  <si>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</si>
  <si>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</si>
  <si>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</si>
  <si>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</si>
  <si>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</si>
  <si>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</si>
  <si>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</si>
  <si>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</si>
  <si>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</si>
  <si>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</si>
  <si>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</si>
  <si>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</si>
  <si>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</si>
  <si>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</si>
  <si>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</si>
  <si>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</si>
  <si>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</si>
  <si>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</si>
  <si>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</si>
  <si>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</si>
  <si>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</si>
  <si>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</si>
  <si>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</si>
  <si>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</si>
  <si>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</si>
  <si>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</si>
  <si>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</si>
  <si>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</si>
  <si>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</si>
  <si>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</si>
  <si>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</si>
  <si>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</si>
  <si>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</si>
  <si>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</si>
  <si>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</si>
  <si>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</si>
  <si>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</si>
  <si>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</si>
  <si>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</si>
  <si>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</si>
  <si>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</si>
  <si>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</si>
  <si>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</si>
  <si>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</si>
  <si>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</si>
  <si>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</si>
  <si>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</si>
  <si>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</si>
  <si>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</si>
  <si>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</si>
  <si>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</si>
  <si>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</si>
  <si>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</si>
  <si>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</si>
  <si>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</si>
  <si>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</si>
  <si>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</si>
  <si>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</si>
  <si>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</si>
  <si>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</si>
  <si>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</si>
  <si>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</si>
  <si>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</si>
  <si>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</si>
  <si>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</si>
  <si>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</si>
  <si>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</si>
  <si>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</si>
  <si>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</si>
  <si>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</si>
  <si>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</si>
  <si>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</si>
  <si>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</si>
  <si>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</si>
  <si>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</si>
  <si>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</si>
  <si>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</si>
  <si>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</si>
  <si>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</si>
  <si>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</si>
  <si>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</si>
  <si>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</si>
  <si>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</si>
  <si>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</si>
  <si>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</si>
  <si>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</si>
  <si>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</si>
  <si>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</si>
  <si>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</si>
  <si>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</si>
  <si>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</si>
  <si>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</si>
  <si>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</si>
  <si>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</si>
  <si>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</si>
  <si>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</si>
  <si>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</si>
  <si>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</si>
  <si>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</si>
  <si>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</si>
  <si>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</si>
  <si>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</si>
  <si>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</si>
  <si>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</si>
  <si>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</si>
  <si>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</si>
  <si>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</si>
  <si>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</si>
  <si>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</si>
  <si>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</si>
  <si>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</si>
  <si>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</si>
  <si>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</si>
  <si>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</si>
  <si>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</si>
  <si>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</si>
  <si>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</si>
  <si>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</si>
  <si>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</si>
  <si>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</si>
  <si>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</si>
  <si>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</si>
  <si>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</si>
  <si>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</si>
  <si>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</si>
  <si>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</si>
  <si>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</si>
  <si>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</si>
  <si>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</si>
  <si>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</si>
  <si>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</si>
  <si>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</si>
  <si>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</si>
  <si>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</si>
  <si>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</si>
  <si>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</si>
  <si>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</si>
  <si>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</si>
  <si>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</si>
  <si>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</si>
  <si>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</si>
  <si>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</si>
  <si>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</si>
  <si>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</si>
  <si>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</si>
  <si>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</si>
  <si>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</si>
  <si>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</si>
  <si>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</si>
  <si>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</si>
  <si>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</si>
  <si>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</si>
  <si>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</si>
  <si>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</si>
  <si>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</si>
  <si>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</si>
  <si>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</si>
  <si>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</si>
  <si>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</si>
  <si>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</si>
  <si>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</si>
  <si>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</si>
  <si>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</si>
  <si>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</si>
  <si>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</si>
  <si>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</si>
  <si>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</si>
  <si>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</si>
  <si>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</si>
  <si>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</si>
  <si>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</si>
  <si>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</si>
  <si>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</si>
  <si>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</si>
  <si>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</si>
  <si>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</si>
  <si>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</si>
  <si>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</si>
  <si>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</si>
  <si>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</si>
  <si>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</si>
  <si>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</si>
  <si>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</si>
  <si>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</si>
  <si>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</si>
  <si>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</si>
  <si>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</si>
  <si>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</si>
  <si>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</si>
  <si>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</si>
  <si>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</si>
  <si>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</si>
  <si>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</si>
  <si>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</si>
  <si>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</si>
  <si>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</si>
  <si>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</si>
  <si>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</si>
  <si>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</si>
  <si>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</si>
  <si>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</si>
  <si>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</si>
  <si>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</si>
  <si>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</si>
  <si>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</si>
  <si>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</si>
  <si>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</si>
  <si>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</si>
  <si>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</si>
  <si>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</si>
  <si>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</si>
  <si>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</si>
  <si>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</si>
  <si>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</si>
  <si>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</si>
  <si>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</si>
  <si>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</si>
  <si>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</si>
  <si>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</si>
  <si>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</si>
  <si>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</si>
  <si>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</si>
  <si>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</si>
  <si>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</si>
  <si>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</si>
  <si>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</si>
  <si>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</si>
  <si>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</si>
  <si>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</si>
  <si>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</si>
  <si>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</si>
  <si>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</si>
  <si>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</si>
  <si>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</si>
  <si>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</si>
  <si>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</si>
  <si>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</si>
  <si>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</si>
  <si>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</si>
  <si>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</si>
  <si>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</si>
  <si>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</si>
  <si>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</si>
  <si>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</si>
  <si>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</si>
  <si>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</si>
  <si>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</si>
  <si>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</si>
  <si>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</si>
  <si>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</si>
  <si>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</si>
  <si>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</si>
  <si>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</si>
  <si>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</si>
  <si>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</si>
  <si>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</si>
  <si>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</si>
  <si>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</si>
  <si>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</si>
  <si>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</si>
  <si>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</si>
  <si>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</si>
  <si>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</si>
  <si>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</si>
  <si>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</si>
  <si>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</si>
  <si>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</si>
  <si>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</si>
  <si>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</si>
  <si>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</si>
  <si>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</si>
  <si>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</si>
  <si>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</si>
  <si>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</si>
  <si>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</si>
  <si>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</si>
  <si>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</si>
  <si>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</si>
  <si>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</si>
  <si>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</si>
  <si>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</si>
  <si>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</si>
  <si>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</si>
  <si>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</si>
  <si>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</si>
  <si>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</si>
  <si>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</si>
  <si>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</si>
  <si>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</si>
  <si>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</si>
  <si>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</si>
  <si>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</si>
  <si>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</si>
  <si>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</si>
  <si>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</si>
  <si>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</si>
  <si>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</si>
  <si>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</si>
  <si>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</si>
  <si>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</si>
  <si>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</si>
  <si>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</si>
  <si>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</si>
  <si>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</si>
  <si>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</si>
  <si>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</si>
  <si>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</si>
  <si>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</si>
  <si>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</si>
  <si>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</si>
  <si>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</si>
  <si>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</si>
  <si>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</si>
  <si>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</si>
  <si>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</si>
  <si>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</si>
  <si>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</si>
  <si>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</si>
  <si>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</si>
  <si>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</si>
  <si>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</si>
  <si>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</si>
  <si>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</si>
  <si>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</si>
  <si>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</si>
  <si>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</si>
  <si>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</si>
  <si>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</si>
  <si>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</si>
  <si>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</si>
  <si>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</si>
  <si>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</si>
  <si>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</si>
  <si>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</si>
  <si>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</si>
  <si>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</si>
  <si>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</si>
  <si>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</si>
  <si>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</si>
  <si>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</si>
  <si>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</si>
  <si>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</si>
  <si>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</si>
  <si>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</si>
  <si>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</si>
  <si>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</si>
  <si>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</si>
  <si>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</si>
  <si>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</si>
  <si>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</si>
  <si>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</si>
  <si>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</si>
  <si>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</si>
  <si>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</si>
  <si>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</si>
  <si>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</si>
  <si>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</si>
  <si>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</si>
  <si>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</si>
  <si>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</si>
  <si>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</si>
  <si>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</si>
  <si>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</si>
  <si>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</si>
  <si>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</si>
  <si>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</si>
  <si>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</si>
  <si>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</si>
  <si>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</si>
  <si>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</si>
  <si>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</si>
  <si>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</si>
  <si>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</si>
  <si>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</si>
  <si>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</si>
  <si>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</si>
  <si>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</si>
  <si>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</si>
  <si>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</si>
  <si>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</si>
  <si>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</si>
  <si>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</si>
  <si>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</si>
  <si>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</si>
  <si>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</si>
  <si>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</si>
  <si>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</si>
  <si>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</si>
  <si>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</si>
  <si>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</si>
  <si>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</si>
  <si>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</si>
  <si>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</si>
  <si>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</si>
  <si>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</si>
  <si>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</si>
  <si>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</si>
  <si>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</si>
  <si>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</si>
  <si>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</si>
  <si>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</si>
  <si>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</si>
  <si>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</si>
  <si>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</si>
  <si>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</si>
  <si>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</si>
  <si>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</si>
  <si>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</si>
  <si>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</si>
  <si>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</si>
  <si>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</si>
  <si>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</si>
  <si>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</si>
  <si>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</si>
  <si>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</si>
  <si>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</si>
  <si>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</si>
  <si>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</si>
  <si>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</si>
  <si>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</si>
  <si>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</si>
  <si>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</si>
  <si>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</si>
  <si>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</si>
  <si>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</si>
  <si>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</si>
  <si>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</si>
  <si>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</si>
  <si>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</si>
  <si>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</si>
  <si>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</si>
  <si>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</si>
  <si>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</si>
  <si>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</si>
  <si>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</si>
  <si>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</si>
  <si>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</si>
  <si>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</si>
  <si>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</si>
  <si>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</si>
  <si>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</si>
  <si>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</si>
  <si>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</si>
  <si>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</si>
  <si>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</si>
  <si>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</si>
  <si>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</si>
  <si>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</si>
  <si>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</si>
  <si>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</si>
  <si>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</si>
  <si>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</si>
  <si>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</si>
  <si>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</si>
  <si>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</si>
  <si>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</si>
  <si>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</si>
  <si>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</si>
  <si>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</si>
  <si>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</si>
  <si>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</si>
  <si>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</si>
  <si>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</si>
  <si>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</si>
  <si>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</si>
  <si>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</si>
  <si>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</si>
  <si>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</si>
  <si>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</si>
  <si>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</si>
  <si>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</si>
  <si>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</si>
  <si>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</si>
  <si>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</si>
  <si>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</si>
  <si>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</si>
  <si>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</si>
  <si>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</si>
  <si>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</si>
  <si>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</si>
  <si>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</si>
  <si>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</si>
  <si>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</si>
  <si>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</si>
  <si>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</si>
  <si>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</si>
  <si>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</si>
  <si>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</si>
  <si>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</si>
  <si>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</si>
  <si>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</si>
  <si>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</si>
  <si>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</si>
  <si>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</si>
  <si>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</si>
  <si>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</si>
  <si>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</si>
  <si>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</si>
  <si>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</si>
  <si>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</si>
  <si>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</si>
  <si>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</si>
  <si>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</si>
  <si>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</si>
  <si>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</si>
  <si>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</si>
  <si>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</si>
  <si>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</si>
  <si>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</si>
  <si>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</si>
  <si>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</si>
  <si>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</si>
  <si>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</si>
  <si>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</si>
  <si>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</si>
  <si>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</si>
  <si>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</si>
  <si>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</si>
  <si>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</si>
  <si>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</si>
  <si>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</si>
  <si>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</si>
  <si>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</si>
  <si>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</si>
  <si>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</si>
  <si>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</si>
  <si>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</si>
  <si>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</si>
  <si>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</si>
  <si>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</si>
  <si>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</si>
  <si>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</si>
  <si>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</si>
  <si>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</si>
  <si>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</si>
  <si>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</si>
  <si>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</si>
  <si>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</si>
  <si>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</si>
  <si>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</si>
  <si>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</si>
  <si>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</si>
  <si>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</si>
  <si>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</si>
  <si>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</si>
  <si>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</si>
  <si>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</si>
  <si>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</si>
  <si>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</si>
  <si>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</si>
  <si>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</si>
  <si>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</si>
  <si>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</si>
  <si>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</si>
  <si>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</si>
  <si>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</si>
  <si>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</si>
  <si>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</si>
  <si>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</si>
  <si>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</si>
  <si>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</si>
  <si>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</si>
  <si>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</si>
  <si>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</si>
  <si>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</si>
  <si>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</si>
  <si>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</si>
  <si>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</si>
  <si>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</si>
  <si>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</si>
  <si>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</si>
  <si>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</si>
  <si>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</si>
  <si>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</si>
  <si>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</si>
  <si>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</si>
  <si>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</si>
  <si>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</si>
  <si>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</si>
  <si>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</si>
  <si>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</si>
  <si>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</si>
  <si>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</si>
  <si>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</si>
  <si>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</si>
  <si>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</si>
  <si>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</si>
  <si>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</si>
  <si>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</si>
  <si>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</si>
  <si>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</si>
  <si>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</si>
  <si>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</si>
  <si>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</si>
  <si>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</si>
  <si>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</si>
  <si>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</si>
  <si>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</si>
  <si>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</si>
  <si>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</si>
  <si>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</si>
  <si>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</si>
  <si>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</si>
  <si>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</si>
  <si>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</si>
  <si>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</si>
  <si>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</si>
  <si>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</si>
  <si>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</si>
  <si>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</si>
  <si>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</si>
  <si>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</si>
  <si>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</si>
  <si>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</si>
  <si>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</si>
  <si>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</si>
  <si>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</si>
  <si>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</si>
  <si>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</si>
  <si>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</si>
  <si>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</si>
  <si>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</si>
  <si>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</si>
  <si>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</si>
  <si>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</si>
  <si>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</si>
  <si>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</si>
  <si>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</si>
  <si>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</si>
  <si>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</si>
  <si>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</si>
  <si>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</si>
  <si>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</si>
  <si>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</si>
  <si>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</si>
  <si>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</si>
  <si>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</si>
  <si>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</si>
  <si>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</si>
  <si>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</si>
  <si>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</si>
  <si>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</si>
  <si>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</si>
  <si>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</si>
  <si>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</si>
  <si>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</si>
  <si>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</si>
  <si>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</si>
  <si>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</si>
  <si>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</si>
  <si>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</si>
  <si>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</si>
  <si>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</si>
  <si>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</si>
  <si>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</si>
  <si>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</si>
  <si>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</si>
  <si>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</si>
  <si>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</si>
  <si>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</si>
  <si>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</si>
  <si>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</si>
  <si>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</si>
  <si>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</si>
  <si>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</si>
  <si>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</si>
  <si>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</si>
  <si>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</si>
  <si>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</si>
  <si>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</si>
  <si>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</si>
  <si>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</si>
  <si>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</si>
  <si>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</si>
  <si>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</si>
  <si>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</si>
  <si>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</si>
  <si>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</si>
  <si>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</si>
  <si>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</si>
  <si>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</si>
  <si>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</si>
  <si>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</si>
  <si>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</si>
  <si>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</si>
  <si>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</si>
  <si>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</si>
  <si>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</si>
  <si>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</si>
  <si>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</si>
  <si>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</si>
  <si>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</si>
  <si>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</si>
  <si>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</si>
  <si>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</si>
  <si>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</si>
  <si>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</si>
  <si>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</si>
  <si>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</si>
  <si>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</si>
  <si>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</si>
  <si>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</si>
  <si>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</si>
  <si>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</si>
  <si>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</si>
  <si>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</si>
  <si>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</si>
  <si>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</si>
  <si>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</si>
  <si>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</si>
  <si>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</si>
  <si>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</si>
  <si>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</si>
  <si>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</si>
  <si>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</si>
  <si>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</si>
  <si>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</si>
  <si>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</si>
  <si>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</si>
  <si>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</si>
  <si>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</si>
  <si>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</si>
  <si>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</si>
  <si>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</si>
  <si>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</si>
  <si>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</si>
  <si>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</si>
  <si>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</si>
  <si>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</si>
  <si>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</si>
  <si>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</si>
  <si>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</si>
  <si>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</si>
  <si>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</si>
  <si>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</si>
  <si>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</si>
  <si>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</si>
  <si>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</si>
  <si>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</si>
  <si>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</si>
  <si>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</si>
  <si>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</si>
  <si>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</si>
  <si>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</si>
  <si>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</si>
  <si>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</si>
  <si>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</si>
  <si>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</si>
  <si>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</si>
  <si>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</si>
  <si>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</si>
  <si>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</si>
  <si>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</si>
  <si>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</si>
  <si>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</si>
  <si>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</si>
  <si>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</si>
  <si>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</si>
  <si>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</si>
  <si>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</si>
  <si>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</si>
  <si>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</si>
  <si>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</si>
  <si>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</si>
  <si>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</si>
  <si>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</si>
  <si>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</si>
  <si>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</si>
  <si>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</si>
  <si>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</si>
  <si>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</si>
  <si>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</si>
  <si>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</si>
  <si>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</si>
  <si>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</si>
  <si>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</si>
  <si>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</si>
  <si>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</si>
  <si>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</si>
  <si>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</si>
  <si>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</si>
  <si>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</si>
  <si>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</si>
  <si>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</si>
  <si>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</si>
  <si>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</si>
  <si>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</si>
  <si>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</si>
  <si>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</si>
  <si>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</si>
  <si>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</si>
  <si>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</si>
  <si>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</si>
  <si>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</si>
  <si>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</si>
  <si>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</si>
  <si>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</si>
  <si>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</si>
  <si>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</si>
  <si>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</si>
  <si>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</si>
  <si>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</si>
  <si>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</si>
  <si>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</si>
  <si>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</si>
  <si>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</si>
  <si>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</si>
  <si>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</si>
  <si>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</si>
  <si>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</si>
  <si>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</si>
  <si>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</si>
  <si>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</si>
  <si>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</si>
  <si>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</si>
  <si>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</si>
  <si>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</si>
  <si>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</si>
  <si>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</si>
  <si>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</si>
  <si>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</si>
  <si>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</si>
  <si>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</si>
  <si>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</si>
  <si>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</si>
  <si>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</si>
  <si>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</si>
  <si>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</si>
  <si>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</si>
  <si>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</si>
  <si>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</si>
  <si>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</si>
  <si>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</si>
  <si>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</si>
  <si>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</si>
  <si>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</si>
  <si>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</si>
  <si>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</si>
  <si>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</si>
  <si>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</si>
  <si>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</si>
  <si>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</si>
  <si>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</si>
  <si>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</si>
  <si>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</si>
  <si>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</si>
  <si>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</si>
  <si>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</si>
  <si>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</si>
  <si>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</si>
  <si>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</si>
  <si>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</si>
  <si>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</si>
  <si>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</si>
  <si>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</si>
  <si>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</si>
  <si>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</si>
  <si>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</si>
  <si>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</si>
  <si>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</si>
  <si>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</si>
  <si>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</si>
  <si>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</si>
  <si>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</si>
  <si>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</si>
  <si>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</si>
  <si>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</si>
  <si>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</si>
  <si>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</si>
  <si>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</si>
  <si>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</si>
  <si>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</si>
  <si>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</si>
  <si>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</si>
  <si>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</si>
  <si>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</si>
  <si>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</si>
  <si>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</si>
  <si>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</si>
  <si>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</si>
  <si>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</si>
  <si>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</si>
  <si>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</si>
  <si>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</si>
  <si>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</si>
  <si>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</si>
  <si>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</si>
  <si>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</si>
  <si>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</si>
  <si>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</si>
  <si>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</si>
  <si>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</si>
  <si>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</si>
  <si>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</si>
  <si>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</si>
  <si>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</si>
  <si>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</si>
  <si>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</si>
  <si>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</si>
  <si>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</si>
  <si>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</si>
  <si>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</si>
  <si>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</si>
  <si>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</si>
  <si>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</si>
  <si>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</si>
  <si>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</si>
  <si>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</si>
  <si>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</si>
  <si>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</si>
  <si>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</si>
  <si>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</si>
  <si>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</si>
  <si>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</si>
  <si>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</si>
  <si>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</si>
  <si>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</si>
  <si>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</si>
  <si>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</si>
  <si>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</si>
  <si>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</si>
  <si>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</si>
  <si>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</si>
  <si>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</si>
  <si>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</si>
  <si>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</si>
  <si>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</si>
  <si>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</si>
  <si>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</si>
  <si>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</si>
  <si>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</si>
  <si>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</si>
  <si>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</si>
  <si>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</si>
  <si>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</si>
  <si>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</si>
  <si>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</si>
  <si>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</si>
  <si>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</si>
  <si>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</si>
  <si>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</si>
  <si>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</si>
  <si>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</si>
  <si>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</si>
  <si>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</si>
  <si>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</si>
  <si>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</si>
  <si>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</si>
  <si>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</si>
  <si>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</si>
  <si>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</si>
  <si>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</si>
  <si>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</si>
  <si>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</si>
  <si>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</si>
  <si>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</si>
  <si>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</si>
  <si>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</si>
  <si>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</si>
  <si>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</si>
  <si>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</si>
  <si>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</si>
  <si>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</si>
  <si>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</si>
  <si>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</si>
  <si>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</si>
  <si>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</si>
  <si>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</si>
  <si>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</si>
  <si>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</si>
  <si>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</si>
  <si>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</si>
  <si>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</si>
  <si>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</si>
  <si>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</si>
  <si>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</si>
  <si>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</si>
  <si>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</si>
  <si>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</si>
  <si>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</si>
  <si>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</si>
  <si>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</si>
  <si>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</si>
  <si>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</si>
  <si>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</si>
  <si>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</si>
  <si>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</si>
  <si>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</si>
  <si>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</si>
  <si>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</si>
  <si>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</si>
  <si>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</si>
  <si>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</si>
  <si>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</si>
  <si>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</si>
  <si>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</si>
  <si>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</si>
  <si>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</si>
  <si>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</si>
  <si>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</si>
  <si>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</si>
  <si>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</si>
  <si>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</si>
  <si>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</si>
  <si>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</si>
  <si>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</si>
  <si>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</si>
  <si>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</si>
  <si>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</si>
  <si>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</si>
  <si>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</si>
  <si>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</si>
  <si>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</si>
  <si>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</si>
  <si>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</si>
  <si>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</si>
  <si>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</si>
  <si>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</si>
  <si>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</si>
  <si>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</si>
  <si>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</si>
  <si>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</si>
  <si>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</si>
  <si>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</si>
  <si>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</si>
  <si>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</si>
  <si>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</si>
  <si>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</si>
  <si>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</si>
  <si>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</si>
  <si>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</si>
  <si>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</si>
  <si>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</si>
  <si>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</si>
  <si>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</si>
  <si>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</si>
  <si>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</si>
  <si>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</si>
  <si>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</si>
  <si>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</si>
  <si>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</si>
  <si>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</si>
  <si>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</si>
  <si>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</si>
  <si>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</si>
  <si>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</si>
  <si>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</si>
  <si>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</si>
  <si>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</si>
  <si>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</si>
  <si>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</si>
  <si>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</si>
  <si>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</si>
  <si>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</si>
  <si>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</si>
  <si>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</si>
  <si>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</si>
  <si>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</si>
  <si>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</si>
  <si>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</si>
  <si>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</si>
  <si>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</si>
  <si>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</si>
  <si>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</si>
  <si>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</si>
  <si>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</si>
  <si>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</si>
  <si>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</si>
  <si>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</si>
  <si>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</si>
  <si>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</si>
  <si>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</si>
  <si>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</si>
  <si>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</si>
  <si>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</si>
  <si>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</si>
  <si>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</si>
  <si>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</si>
  <si>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</si>
  <si>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</si>
  <si>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</si>
  <si>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</si>
  <si>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</si>
  <si>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</si>
  <si>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</si>
  <si>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</si>
  <si>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</si>
  <si>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</si>
  <si>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</si>
  <si>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</si>
  <si>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</si>
  <si>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</si>
  <si>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</si>
  <si>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</si>
  <si>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</si>
  <si>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</si>
  <si>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</si>
  <si>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</si>
  <si>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</si>
  <si>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</si>
  <si>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</si>
  <si>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</si>
  <si>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</si>
  <si>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</si>
  <si>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</si>
  <si>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</si>
  <si>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</si>
  <si>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</si>
  <si>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</si>
  <si>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</si>
  <si>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</si>
  <si>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</si>
  <si>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</si>
  <si>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</si>
  <si>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</si>
  <si>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</si>
  <si>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</si>
  <si>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</si>
  <si>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</si>
  <si>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</si>
  <si>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</si>
  <si>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</si>
  <si>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</si>
  <si>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</si>
  <si>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</si>
  <si>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</si>
  <si>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</si>
  <si>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</si>
  <si>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</si>
  <si>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</si>
  <si>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</si>
  <si>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</si>
  <si>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</si>
  <si>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</si>
  <si>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</si>
  <si>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</si>
  <si>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</si>
  <si>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</si>
  <si>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</si>
  <si>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</si>
  <si>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</si>
  <si>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</si>
  <si>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</si>
  <si>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</si>
  <si>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</si>
  <si>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</si>
  <si>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</si>
  <si>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</si>
  <si>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</si>
  <si>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</si>
  <si>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</si>
  <si>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</si>
  <si>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</si>
  <si>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</si>
  <si>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</si>
  <si>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</si>
  <si>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</si>
  <si>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</si>
  <si>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</si>
  <si>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</si>
  <si>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</si>
  <si>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</si>
  <si>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</si>
  <si>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</si>
  <si>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</si>
  <si>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</si>
  <si>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</si>
  <si>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</si>
  <si>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</si>
  <si>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</si>
  <si>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</si>
  <si>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</si>
  <si>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</si>
  <si>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</si>
  <si>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</si>
  <si>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</si>
  <si>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</si>
  <si>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</si>
  <si>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</si>
  <si>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</si>
  <si>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</si>
  <si>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</si>
  <si>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</si>
  <si>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</si>
  <si>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</si>
  <si>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</si>
  <si>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</si>
  <si>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</si>
  <si>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</si>
  <si>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</si>
  <si>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</si>
  <si>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</si>
  <si>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</si>
  <si>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</si>
  <si>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</si>
  <si>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</si>
  <si>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</si>
  <si>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</si>
  <si>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</si>
  <si>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</si>
  <si>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</si>
  <si>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</si>
  <si>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</si>
  <si>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</si>
  <si>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</si>
  <si>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</si>
  <si>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</si>
  <si>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</si>
  <si>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</si>
  <si>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</si>
  <si>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</si>
  <si>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</si>
  <si>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</si>
  <si>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</si>
  <si>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</si>
  <si>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</si>
  <si>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</si>
  <si>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</si>
  <si>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</si>
  <si>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</si>
  <si>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</si>
  <si>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</si>
  <si>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</si>
  <si>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</si>
  <si>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</si>
  <si>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</si>
  <si>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</si>
  <si>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</si>
  <si>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</si>
  <si>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</si>
  <si>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</si>
  <si>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</si>
  <si>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</si>
  <si>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</si>
  <si>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</si>
  <si>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</si>
  <si>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</si>
  <si>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</si>
  <si>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</si>
  <si>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</si>
  <si>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</si>
  <si>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</si>
  <si>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</si>
  <si>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</si>
  <si>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</si>
  <si>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</si>
  <si>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</si>
  <si>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</si>
  <si>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</si>
  <si>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</si>
  <si>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</si>
  <si>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</si>
  <si>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</si>
  <si>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</si>
  <si>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</si>
  <si>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</si>
  <si>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</si>
  <si>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</si>
  <si>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</si>
  <si>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</si>
  <si>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</si>
  <si>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</si>
  <si>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</si>
  <si>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</si>
  <si>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</si>
  <si>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</si>
  <si>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</si>
  <si>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</si>
  <si>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</si>
  <si>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</si>
  <si>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</si>
  <si>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</si>
  <si>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</si>
  <si>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</si>
  <si>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</si>
  <si>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</si>
  <si>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</si>
  <si>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</si>
  <si>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</si>
  <si>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</si>
  <si>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</si>
  <si>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</si>
  <si>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</si>
  <si>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</si>
  <si>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</si>
  <si>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</si>
  <si>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</si>
  <si>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</si>
  <si>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</si>
  <si>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</si>
  <si>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</si>
  <si>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</si>
  <si>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</si>
  <si>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</si>
  <si>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</si>
  <si>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</si>
  <si>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</si>
  <si>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</si>
  <si>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</si>
  <si>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</si>
  <si>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</si>
  <si>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</si>
  <si>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</si>
  <si>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</si>
  <si>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</si>
  <si>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</si>
  <si>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</si>
  <si>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</si>
  <si>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</si>
  <si>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</si>
  <si>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</si>
  <si>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</si>
  <si>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</si>
  <si>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</si>
  <si>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</si>
  <si>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</si>
  <si>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</si>
  <si>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</si>
  <si>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</si>
  <si>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</si>
  <si>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</si>
  <si>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</si>
  <si>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</si>
  <si>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</si>
  <si>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</si>
  <si>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</si>
  <si>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</si>
  <si>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</si>
  <si>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</si>
  <si>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</si>
  <si>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</si>
  <si>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</si>
  <si>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</si>
  <si>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</si>
  <si>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</si>
  <si>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</si>
  <si>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</si>
  <si>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</si>
  <si>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</si>
  <si>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</si>
  <si>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</si>
  <si>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</si>
  <si>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</si>
  <si>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</si>
  <si>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</si>
  <si>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</si>
  <si>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</si>
  <si>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</si>
  <si>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</si>
  <si>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</si>
  <si>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</si>
  <si>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</si>
  <si>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</si>
  <si>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</si>
  <si>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</si>
  <si>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</si>
  <si>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</si>
  <si>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</si>
  <si>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</si>
  <si>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</si>
  <si>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</si>
  <si>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</si>
  <si>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</si>
  <si>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</si>
  <si>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</si>
  <si>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</si>
  <si>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</si>
  <si>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</si>
  <si>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</si>
  <si>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</si>
  <si>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</si>
  <si>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</si>
  <si>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</si>
  <si>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</si>
  <si>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</si>
  <si>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</si>
  <si>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</si>
  <si>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</si>
  <si>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</si>
  <si>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</si>
  <si>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</si>
  <si>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</si>
  <si>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</si>
  <si>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</si>
  <si>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</si>
  <si>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</si>
  <si>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</si>
  <si>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</si>
  <si>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</si>
  <si>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</si>
  <si>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</si>
  <si>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</si>
  <si>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</si>
  <si>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</si>
  <si>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</si>
  <si>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</si>
  <si>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</si>
  <si>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</si>
  <si>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</si>
  <si>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</si>
  <si>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</si>
  <si>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</si>
  <si>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</si>
  <si>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</si>
  <si>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</si>
  <si>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</si>
  <si>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</si>
  <si>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</si>
  <si>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</si>
  <si>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</si>
  <si>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</si>
  <si>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</si>
  <si>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</si>
  <si>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</si>
  <si>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</si>
  <si>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</si>
  <si>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</si>
  <si>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</si>
  <si>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</si>
  <si>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</si>
  <si>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</si>
  <si>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</si>
  <si>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</si>
  <si>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</si>
  <si>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</si>
  <si>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</si>
  <si>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</si>
  <si>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</si>
  <si>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</si>
  <si>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</si>
  <si>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</si>
  <si>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</si>
  <si>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</si>
  <si>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</si>
  <si>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</si>
  <si>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</si>
  <si>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</si>
  <si>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</si>
  <si>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</si>
  <si>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</si>
  <si>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</si>
  <si>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</si>
  <si>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</si>
  <si>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</si>
  <si>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</si>
  <si>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</si>
  <si>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</si>
  <si>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</si>
  <si>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</si>
  <si>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</si>
  <si>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</si>
  <si>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</si>
  <si>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</si>
  <si>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</si>
  <si>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</si>
  <si>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</si>
  <si>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</si>
  <si>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</si>
  <si>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</si>
  <si>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</si>
  <si>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</si>
  <si>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</si>
  <si>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</si>
  <si>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</si>
  <si>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</si>
  <si>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</si>
  <si>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</si>
  <si>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</si>
  <si>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</si>
  <si>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</si>
  <si>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</si>
  <si>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</si>
  <si>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</si>
  <si>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</si>
  <si>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</si>
  <si>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</si>
  <si>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</si>
  <si>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</si>
  <si>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</si>
  <si>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</si>
  <si>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</si>
  <si>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</si>
  <si>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</si>
  <si>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</si>
  <si>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</si>
  <si>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</si>
  <si>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</si>
  <si>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</si>
  <si>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</si>
  <si>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</si>
  <si>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</si>
  <si>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</si>
  <si>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</si>
  <si>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</si>
  <si>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</si>
  <si>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</si>
  <si>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</si>
  <si>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</si>
  <si>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</si>
  <si>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</si>
  <si>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</si>
  <si>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</si>
  <si>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</si>
  <si>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</si>
  <si>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</si>
  <si>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</si>
  <si>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</si>
  <si>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</si>
  <si>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</si>
  <si>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</si>
  <si>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</si>
  <si>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</si>
  <si>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</si>
  <si>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</si>
  <si>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</si>
  <si>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</si>
  <si>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</si>
  <si>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</si>
  <si>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</si>
  <si>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</si>
  <si>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</si>
  <si>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</si>
  <si>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</si>
  <si>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</si>
  <si>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</si>
  <si>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</si>
  <si>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</si>
  <si>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</si>
  <si>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</si>
  <si>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</si>
  <si>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</si>
  <si>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</si>
  <si>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</si>
  <si>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</si>
  <si>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</si>
  <si>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</si>
  <si>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</si>
  <si>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</si>
  <si>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</si>
  <si>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</si>
  <si>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</si>
  <si>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</si>
  <si>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</si>
  <si>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</si>
  <si>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</si>
  <si>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</si>
  <si>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</si>
  <si>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</si>
  <si>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</si>
  <si>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</si>
  <si>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</si>
  <si>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</si>
  <si>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</si>
  <si>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</si>
  <si>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</si>
  <si>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</si>
  <si>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</si>
  <si>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</si>
  <si>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</si>
  <si>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</si>
  <si>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</si>
  <si>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</si>
  <si>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</si>
  <si>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</si>
  <si>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</si>
  <si>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</si>
  <si>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</si>
  <si>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</si>
  <si>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</si>
  <si>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</si>
  <si>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</si>
  <si>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</si>
  <si>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</si>
  <si>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</si>
  <si>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</si>
  <si>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</si>
  <si>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</si>
  <si>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</si>
  <si>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</si>
  <si>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</si>
  <si>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</si>
  <si>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</si>
  <si>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</si>
  <si>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</si>
  <si>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</si>
  <si>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</si>
  <si>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</si>
  <si>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</si>
  <si>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</si>
  <si>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</si>
  <si>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</si>
  <si>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</si>
  <si>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</si>
  <si>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</si>
  <si>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</si>
  <si>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</si>
  <si>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</si>
  <si>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</si>
  <si>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</si>
  <si>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</si>
  <si>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</si>
  <si>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</si>
  <si>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</si>
  <si>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</si>
  <si>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</si>
  <si>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</si>
  <si>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</si>
  <si>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</si>
  <si>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</si>
  <si>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</si>
  <si>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</si>
  <si>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</si>
  <si>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</si>
  <si>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</si>
  <si>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</si>
  <si>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</si>
  <si>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</si>
  <si>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</si>
  <si>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</si>
  <si>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</si>
  <si>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</si>
  <si>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</si>
  <si>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</si>
  <si>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</si>
  <si>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</si>
  <si>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</si>
  <si>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</si>
  <si>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</si>
  <si>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</si>
  <si>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</si>
  <si>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</si>
  <si>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</si>
  <si>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</si>
  <si>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</si>
  <si>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</si>
  <si>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</si>
  <si>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</si>
  <si>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</si>
  <si>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</si>
  <si>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</si>
  <si>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</si>
  <si>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</si>
  <si>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</si>
  <si>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</si>
  <si>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</si>
  <si>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</si>
  <si>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</si>
  <si>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</si>
  <si>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</si>
  <si>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</si>
  <si>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</si>
  <si>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</si>
  <si>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</si>
  <si>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</si>
  <si>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</si>
  <si>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</si>
  <si>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</si>
  <si>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</si>
  <si>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</si>
  <si>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</si>
  <si>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</si>
  <si>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</si>
  <si>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</si>
  <si>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</si>
  <si>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</si>
  <si>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</si>
  <si>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</si>
  <si>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</si>
  <si>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</si>
  <si>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</si>
  <si>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</si>
  <si>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</si>
  <si>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</si>
  <si>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</si>
  <si>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</si>
  <si>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</si>
  <si>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</si>
  <si>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</si>
  <si>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</si>
  <si>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</si>
  <si>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</si>
  <si>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</si>
  <si>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</si>
  <si>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</si>
  <si>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</si>
  <si>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</si>
  <si>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</si>
  <si>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</si>
  <si>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</si>
  <si>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</si>
  <si>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</si>
  <si>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</si>
  <si>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</si>
  <si>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</si>
  <si>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</si>
  <si>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</si>
  <si>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</si>
  <si>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</si>
  <si>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</si>
  <si>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</si>
  <si>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</si>
  <si>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</si>
  <si>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</si>
  <si>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</si>
  <si>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</si>
  <si>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</si>
  <si>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</si>
  <si>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</si>
  <si>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</si>
  <si>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</si>
  <si>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</si>
  <si>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</si>
  <si>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</si>
  <si>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</si>
  <si>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</si>
  <si>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</si>
  <si>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</si>
  <si>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</si>
  <si>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</si>
  <si>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</si>
  <si>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</si>
  <si>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</si>
  <si>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</si>
  <si>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</si>
  <si>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</si>
  <si>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</si>
  <si>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</si>
  <si>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</si>
  <si>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</si>
  <si>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</si>
  <si>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</si>
  <si>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</si>
  <si>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</si>
  <si>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</si>
  <si>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</si>
  <si>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</si>
  <si>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</si>
  <si>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</si>
  <si>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</si>
  <si>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</si>
  <si>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</si>
  <si>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</si>
  <si>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</si>
  <si>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</si>
  <si>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</si>
  <si>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</si>
  <si>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</si>
  <si>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</si>
  <si>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</si>
  <si>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</si>
  <si>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</si>
  <si>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</si>
  <si>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</si>
  <si>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</si>
  <si>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</si>
  <si>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</si>
  <si>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</si>
  <si>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</si>
  <si>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</si>
  <si>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</si>
  <si>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</si>
  <si>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</si>
  <si>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</si>
  <si>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</si>
  <si>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</si>
  <si>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</si>
  <si>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</si>
  <si>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</si>
  <si>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</si>
  <si>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</si>
  <si>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</si>
  <si>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</si>
  <si>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</si>
  <si>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</si>
  <si>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</si>
  <si>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</si>
  <si>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</si>
  <si>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</si>
  <si>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</si>
  <si>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</si>
  <si>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</si>
  <si>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</si>
  <si>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</si>
  <si>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</si>
  <si>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</si>
  <si>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</si>
  <si>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</si>
  <si>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</si>
  <si>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</si>
  <si>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</si>
  <si>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</si>
  <si>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</si>
  <si>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</si>
  <si>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</si>
  <si>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</si>
  <si>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</si>
  <si>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</si>
  <si>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</si>
  <si>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</si>
  <si>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</si>
  <si>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</si>
  <si>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</si>
  <si>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</si>
  <si>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</si>
  <si>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</si>
  <si>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</si>
  <si>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</si>
  <si>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</si>
  <si>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</si>
  <si>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</si>
  <si>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</si>
  <si>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</si>
  <si>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</si>
  <si>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</si>
  <si>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</si>
  <si>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</si>
  <si>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</si>
  <si>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</si>
  <si>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</si>
  <si>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</si>
  <si>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</si>
  <si>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</si>
  <si>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</si>
  <si>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</si>
  <si>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</si>
  <si>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</si>
  <si>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</si>
  <si>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</si>
  <si>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</si>
  <si>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</si>
  <si>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</si>
  <si>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</si>
  <si>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</si>
  <si>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</si>
  <si>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</si>
  <si>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</si>
  <si>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</si>
  <si>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</si>
  <si>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</si>
  <si>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</si>
  <si>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</si>
  <si>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</si>
  <si>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</si>
  <si>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</si>
  <si>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</si>
  <si>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</si>
  <si>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</si>
  <si>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</si>
  <si>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</si>
  <si>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</si>
  <si>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</si>
  <si>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</si>
  <si>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</si>
  <si>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</si>
  <si>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</si>
  <si>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</si>
  <si>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</si>
  <si>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</si>
  <si>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</si>
  <si>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</si>
  <si>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</si>
  <si>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</si>
  <si>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</si>
  <si>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</si>
  <si>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</si>
  <si>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</si>
  <si>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</si>
  <si>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</si>
  <si>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</si>
  <si>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</si>
  <si>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</si>
  <si>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</si>
  <si>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</si>
  <si>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</si>
  <si>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</si>
  <si>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</si>
  <si>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</si>
  <si>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</si>
  <si>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</si>
  <si>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</si>
  <si>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</si>
  <si>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</si>
  <si>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</si>
  <si>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</si>
  <si>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</si>
  <si>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</si>
  <si>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</si>
  <si>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</si>
  <si>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</si>
  <si>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</si>
  <si>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</si>
  <si>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</si>
  <si>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</si>
  <si>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</si>
  <si>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</si>
  <si>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</si>
  <si>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</si>
  <si>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</si>
  <si>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</si>
  <si>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</si>
  <si>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</si>
  <si>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</si>
  <si>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</si>
  <si>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</si>
  <si>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</si>
  <si>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</si>
  <si>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</si>
  <si>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</si>
  <si>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</si>
  <si>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</si>
  <si>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</si>
  <si>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</si>
  <si>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</si>
  <si>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</si>
  <si>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</si>
  <si>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</si>
  <si>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</si>
  <si>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</si>
  <si>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</si>
  <si>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</si>
  <si>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</si>
  <si>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</si>
  <si>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</si>
  <si>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</si>
  <si>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</si>
  <si>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</si>
  <si>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</si>
  <si>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</si>
  <si>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</si>
  <si>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</si>
  <si>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</si>
  <si>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</si>
  <si>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</si>
  <si>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</si>
  <si>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</si>
  <si>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</si>
  <si>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</si>
  <si>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</si>
  <si>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</si>
  <si>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</si>
  <si>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</si>
  <si>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</si>
  <si>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</si>
  <si>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</si>
  <si>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</si>
  <si>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</si>
  <si>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</si>
  <si>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</si>
  <si>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</si>
  <si>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</si>
  <si>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</si>
  <si>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</si>
  <si>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</si>
  <si>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</si>
  <si>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</si>
  <si>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</si>
  <si>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</si>
  <si>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</si>
  <si>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</si>
  <si>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</si>
  <si>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</si>
  <si>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</si>
  <si>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</si>
  <si>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</si>
  <si>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</si>
  <si>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</si>
  <si>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</si>
  <si>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</si>
  <si>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</si>
  <si>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</si>
  <si>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</si>
  <si>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</si>
  <si>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</si>
  <si>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</si>
  <si>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</si>
  <si>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</si>
  <si>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</si>
  <si>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</si>
  <si>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</si>
  <si>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</si>
  <si>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</si>
  <si>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</si>
  <si>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</si>
  <si>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</si>
  <si>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</si>
  <si>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</si>
  <si>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</si>
  <si>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</si>
  <si>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</si>
  <si>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</si>
  <si>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</si>
  <si>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</si>
  <si>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</si>
  <si>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</si>
  <si>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</si>
  <si>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</si>
  <si>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</si>
  <si>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</si>
  <si>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</si>
  <si>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</si>
  <si>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</si>
  <si>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</si>
  <si>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</si>
  <si>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</si>
  <si>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</si>
  <si>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</si>
  <si>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</si>
  <si>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</si>
  <si>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</si>
  <si>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</si>
  <si>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</si>
  <si>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</si>
  <si>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</si>
  <si>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</si>
  <si>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</si>
  <si>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</si>
  <si>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</si>
  <si>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</si>
  <si>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</si>
  <si>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</si>
  <si>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</si>
  <si>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</si>
  <si>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</si>
  <si>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</si>
  <si>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</si>
  <si>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</si>
  <si>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</si>
  <si>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</si>
  <si>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</si>
  <si>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</si>
  <si>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</si>
  <si>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</si>
  <si>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</si>
  <si>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</si>
  <si>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</si>
  <si>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</si>
  <si>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</si>
  <si>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</si>
  <si>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</si>
  <si>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</si>
  <si>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</si>
  <si>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</si>
  <si>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</si>
  <si>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</si>
  <si>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</si>
  <si>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</si>
  <si>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</si>
  <si>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</si>
  <si>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</si>
  <si>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</si>
  <si>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</si>
  <si>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</si>
  <si>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</si>
  <si>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</si>
  <si>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</si>
  <si>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</si>
  <si>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</si>
  <si>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</si>
  <si>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</si>
  <si>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</si>
  <si>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</si>
  <si>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</si>
  <si>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</si>
  <si>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</si>
  <si>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</si>
  <si>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</si>
  <si>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</si>
  <si>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</si>
  <si>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</si>
  <si>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</si>
  <si>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</si>
  <si>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</si>
  <si>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</si>
  <si>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</si>
  <si>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</si>
  <si>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</si>
  <si>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</si>
  <si>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</si>
  <si>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</si>
  <si>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</si>
  <si>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</si>
  <si>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</si>
  <si>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</si>
  <si>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</si>
  <si>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</si>
  <si>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</si>
  <si>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</si>
  <si>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</si>
  <si>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</si>
  <si>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</si>
  <si>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</si>
  <si>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</si>
  <si>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</si>
  <si>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</si>
  <si>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</si>
  <si>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</si>
  <si>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</si>
  <si>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</si>
  <si>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</si>
  <si>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</si>
  <si>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</si>
  <si>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</si>
  <si>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</si>
  <si>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</si>
  <si>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</si>
  <si>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</si>
  <si>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</si>
  <si>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</si>
  <si>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</si>
  <si>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</si>
  <si>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</si>
  <si>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</si>
  <si>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</si>
  <si>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</si>
  <si>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</si>
  <si>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</si>
  <si>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</si>
  <si>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</si>
  <si>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</si>
  <si>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</si>
  <si>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</si>
  <si>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</si>
  <si>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</si>
  <si>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</si>
  <si>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</si>
  <si>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</si>
  <si>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</si>
  <si>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</si>
  <si>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</si>
  <si>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</si>
  <si>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</si>
  <si>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</si>
  <si>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</si>
  <si>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</si>
  <si>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</si>
  <si>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</si>
  <si>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</si>
  <si>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</si>
  <si>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</si>
  <si>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</si>
  <si>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</si>
  <si>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</si>
  <si>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</si>
  <si>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</si>
  <si>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</si>
  <si>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</si>
  <si>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</si>
  <si>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</si>
  <si>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</si>
  <si>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</si>
  <si>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</si>
  <si>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</si>
  <si>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</si>
  <si>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</si>
  <si>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</si>
  <si>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</si>
  <si>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</si>
  <si>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</si>
  <si>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</si>
  <si>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</si>
  <si>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</si>
  <si>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</si>
  <si>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</si>
  <si>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</si>
  <si>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</si>
  <si>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</si>
  <si>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</si>
  <si>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</si>
  <si>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</si>
  <si>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</si>
  <si>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</si>
  <si>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</si>
  <si>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</si>
  <si>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</si>
  <si>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</si>
  <si>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</si>
  <si>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</si>
  <si>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</si>
  <si>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</si>
  <si>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</si>
  <si>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</si>
  <si>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</si>
  <si>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</si>
  <si>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</si>
  <si>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</si>
  <si>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</si>
  <si>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</si>
  <si>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</si>
  <si>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</si>
  <si>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</si>
  <si>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</si>
  <si>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</si>
  <si>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</si>
  <si>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</si>
  <si>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</si>
  <si>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</si>
  <si>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</si>
  <si>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</si>
  <si>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</si>
  <si>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</si>
  <si>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</si>
  <si>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</si>
  <si>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</si>
  <si>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</si>
  <si>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</si>
  <si>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</si>
  <si>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</si>
  <si>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</si>
  <si>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</si>
  <si>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</si>
  <si>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</si>
  <si>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</si>
  <si>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</si>
  <si>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</si>
  <si>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</si>
  <si>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</si>
  <si>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</si>
  <si>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</si>
  <si>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</si>
  <si>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</si>
  <si>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</si>
  <si>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</si>
  <si>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</si>
  <si>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</si>
  <si>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</si>
  <si>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</si>
  <si>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</si>
  <si>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</si>
  <si>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</si>
  <si>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</si>
  <si>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</si>
  <si>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</si>
  <si>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</si>
  <si>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</si>
  <si>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</si>
  <si>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</si>
  <si>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</si>
  <si>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</si>
  <si>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</si>
  <si>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</si>
  <si>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</si>
  <si>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</si>
  <si>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</si>
  <si>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</si>
  <si>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</si>
  <si>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</si>
  <si>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</si>
  <si>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</si>
  <si>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</si>
  <si>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</si>
  <si>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</si>
  <si>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</si>
  <si>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</si>
  <si>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</si>
  <si>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</si>
  <si>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</si>
  <si>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</si>
  <si>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</si>
  <si>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</si>
  <si>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</si>
  <si>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</si>
  <si>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</si>
  <si>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</si>
  <si>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</si>
  <si>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</si>
  <si>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</si>
  <si>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</si>
  <si>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</si>
  <si>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</si>
  <si>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</si>
  <si>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</si>
  <si>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</si>
  <si>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</si>
  <si>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</si>
  <si>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</si>
  <si>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</si>
  <si>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</si>
  <si>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</si>
  <si>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</si>
  <si>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</si>
  <si>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</si>
  <si>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</si>
  <si>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</si>
  <si>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</si>
  <si>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</si>
  <si>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</si>
  <si>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</si>
  <si>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</si>
  <si>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</si>
  <si>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</si>
  <si>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</si>
  <si>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</si>
  <si>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</si>
  <si>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</si>
  <si>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</si>
  <si>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</si>
  <si>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</si>
  <si>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</si>
  <si>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</si>
  <si>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</si>
  <si>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</si>
  <si>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</si>
  <si>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</si>
  <si>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</si>
  <si>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</si>
  <si>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</si>
  <si>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</si>
  <si>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</si>
  <si>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</si>
  <si>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</si>
  <si>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</si>
  <si>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</si>
  <si>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</si>
  <si>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</si>
  <si>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</si>
  <si>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</si>
  <si>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</si>
  <si>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</si>
  <si>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</si>
  <si>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</si>
  <si>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</si>
  <si>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</si>
  <si>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</si>
  <si>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</si>
  <si>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</si>
  <si>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</si>
  <si>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</si>
  <si>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</si>
  <si>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</si>
  <si>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</si>
  <si>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</si>
  <si>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</si>
  <si>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</si>
  <si>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</si>
  <si>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</si>
  <si>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</si>
  <si>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</si>
  <si>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</si>
  <si>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</si>
  <si>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</si>
  <si>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</si>
  <si>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</si>
  <si>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</si>
  <si>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</si>
  <si>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</si>
  <si>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</si>
  <si>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</si>
  <si>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</si>
  <si>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</si>
  <si>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</si>
  <si>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</si>
  <si>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</si>
  <si>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</si>
  <si>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</si>
  <si>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</si>
  <si>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</si>
  <si>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</si>
  <si>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</si>
  <si>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</si>
  <si>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</si>
  <si>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</si>
  <si>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</si>
  <si>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</si>
  <si>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</si>
  <si>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</si>
  <si>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</si>
  <si>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</si>
  <si>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</si>
  <si>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</si>
  <si>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</si>
  <si>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</si>
  <si>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</si>
  <si>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</si>
  <si>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</si>
  <si>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</si>
  <si>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</si>
  <si>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</si>
  <si>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</si>
  <si>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</si>
  <si>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</si>
  <si>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</si>
  <si>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</si>
  <si>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</si>
  <si>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</si>
  <si>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</si>
  <si>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</si>
  <si>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</si>
  <si>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</si>
  <si>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</si>
  <si>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</si>
  <si>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</si>
  <si>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</si>
  <si>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</si>
  <si>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</si>
  <si>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</si>
  <si>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</si>
  <si>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</si>
  <si>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</si>
  <si>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</si>
  <si>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</si>
  <si>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</si>
  <si>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</si>
  <si>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</si>
  <si>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</si>
  <si>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</si>
  <si>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</si>
  <si>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</si>
  <si>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</si>
  <si>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</si>
  <si>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</si>
  <si>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</si>
  <si>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</si>
  <si>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</si>
  <si>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</si>
  <si>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</si>
  <si>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</si>
  <si>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</si>
  <si>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</si>
  <si>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</si>
  <si>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</si>
  <si>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</si>
  <si>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</si>
  <si>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</si>
  <si>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</si>
  <si>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</si>
  <si>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</si>
  <si>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</si>
  <si>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</si>
  <si>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</si>
  <si>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</si>
  <si>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</si>
  <si>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</si>
  <si>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</si>
  <si>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</si>
  <si>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</si>
  <si>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</si>
  <si>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</si>
  <si>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</si>
  <si>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</si>
  <si>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</si>
  <si>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</si>
  <si>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</si>
  <si>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</si>
  <si>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</si>
  <si>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</si>
  <si>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</si>
  <si>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</si>
  <si>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</si>
  <si>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</si>
  <si>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</si>
  <si>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</si>
  <si>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</si>
  <si>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</si>
  <si>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</si>
  <si>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</si>
  <si>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</si>
  <si>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</si>
  <si>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</si>
  <si>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</si>
  <si>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</si>
  <si>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</si>
  <si>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</si>
  <si>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</si>
  <si>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</si>
  <si>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</si>
  <si>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</si>
  <si>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</si>
  <si>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</si>
  <si>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</si>
  <si>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</si>
  <si>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</si>
  <si>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</si>
  <si>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</si>
  <si>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</si>
  <si>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</si>
  <si>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</si>
  <si>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</si>
  <si>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</si>
  <si>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</si>
  <si>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</si>
  <si>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</si>
  <si>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</si>
  <si>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</si>
  <si>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</si>
  <si>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</si>
  <si>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</si>
  <si>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</si>
  <si>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</si>
  <si>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</si>
  <si>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</si>
  <si>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</si>
  <si>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</si>
  <si>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</si>
  <si>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</si>
  <si>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</si>
  <si>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</si>
  <si>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</si>
  <si>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</si>
  <si>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</si>
  <si>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</si>
  <si>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</si>
  <si>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</si>
  <si>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</si>
  <si>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</si>
  <si>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</si>
  <si>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</si>
  <si>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</si>
  <si>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</si>
  <si>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</si>
  <si>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</si>
  <si>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</si>
  <si>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</si>
  <si>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</si>
  <si>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</si>
  <si>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</si>
  <si>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</si>
  <si>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</si>
  <si>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</si>
  <si>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</si>
  <si>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</si>
  <si>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</si>
  <si>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</si>
  <si>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</si>
  <si>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</si>
  <si>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</si>
  <si>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</si>
  <si>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</si>
  <si>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</si>
  <si>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</si>
  <si>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</si>
  <si>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</si>
  <si>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</si>
  <si>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</si>
  <si>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</si>
  <si>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</si>
  <si>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</si>
  <si>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</si>
  <si>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</si>
  <si>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</si>
  <si>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</si>
  <si>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</si>
  <si>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</si>
  <si>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</si>
  <si>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</si>
  <si>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</si>
  <si>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</si>
  <si>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</si>
  <si>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</si>
  <si>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</si>
  <si>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</si>
  <si>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</si>
  <si>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</si>
  <si>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</si>
  <si>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</si>
  <si>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</si>
  <si>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</si>
  <si>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</si>
  <si>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</si>
  <si>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</si>
  <si>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</si>
  <si>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</si>
  <si>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</si>
  <si>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</si>
  <si>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</si>
  <si>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</si>
  <si>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</si>
  <si>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</si>
  <si>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</si>
  <si>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</si>
  <si>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</si>
  <si>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</si>
  <si>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</si>
  <si>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</si>
  <si>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</si>
  <si>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</si>
  <si>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</si>
  <si>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</si>
  <si>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</si>
  <si>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</si>
  <si>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</si>
  <si>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</si>
  <si>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</si>
  <si>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</si>
  <si>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</si>
  <si>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</si>
  <si>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</si>
  <si>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</si>
  <si>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</si>
  <si>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</si>
  <si>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</si>
  <si>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</si>
  <si>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</si>
  <si>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</si>
  <si>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</si>
  <si>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</si>
  <si>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</si>
  <si>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</si>
  <si>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</si>
  <si>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</si>
  <si>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</si>
  <si>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</si>
  <si>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</si>
  <si>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</si>
  <si>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</si>
  <si>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</si>
  <si>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</si>
  <si>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</si>
  <si>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</si>
  <si>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</si>
  <si>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</si>
  <si>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</si>
  <si>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</si>
  <si>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</si>
  <si>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</si>
  <si>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</si>
  <si>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</si>
  <si>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</si>
  <si>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</si>
  <si>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</si>
  <si>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</si>
  <si>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</si>
  <si>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</si>
  <si>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</si>
  <si>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</si>
  <si>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</si>
  <si>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</si>
  <si>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</si>
  <si>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</si>
  <si>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</si>
  <si>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</si>
  <si>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</si>
  <si>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</si>
  <si>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</si>
  <si>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</si>
  <si>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</si>
  <si>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</si>
  <si>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</si>
  <si>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</si>
  <si>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</si>
  <si>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</si>
  <si>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</si>
  <si>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</si>
  <si>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</si>
  <si>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</si>
  <si>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</si>
  <si>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</si>
  <si>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</si>
  <si>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</si>
  <si>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</si>
  <si>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</si>
  <si>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</si>
  <si>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</si>
  <si>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</si>
  <si>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</si>
  <si>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</si>
  <si>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</si>
  <si>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</si>
  <si>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</si>
  <si>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</si>
  <si>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</si>
  <si>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</si>
  <si>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</si>
  <si>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</si>
  <si>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</si>
  <si>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</si>
  <si>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</si>
  <si>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</si>
  <si>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</si>
  <si>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</si>
  <si>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</si>
  <si>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</si>
  <si>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</si>
  <si>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</si>
  <si>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</si>
  <si>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</si>
  <si>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</si>
  <si>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</si>
  <si>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</si>
  <si>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</si>
  <si>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</si>
  <si>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</si>
  <si>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</si>
  <si>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</si>
  <si>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</si>
  <si>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</si>
  <si>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</si>
  <si>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</si>
  <si>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</si>
  <si>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</si>
  <si>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</si>
  <si>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</si>
  <si>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</si>
  <si>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</si>
  <si>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</si>
  <si>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</si>
  <si>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</si>
  <si>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</si>
  <si>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</si>
  <si>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</si>
  <si>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</si>
  <si>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</si>
  <si>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</si>
  <si>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</si>
  <si>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</si>
  <si>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</si>
  <si>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</si>
  <si>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</si>
  <si>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</si>
  <si>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</si>
  <si>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</si>
  <si>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</si>
  <si>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</si>
  <si>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</si>
  <si>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</si>
  <si>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</si>
  <si>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</si>
  <si>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</si>
  <si>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</si>
  <si>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</si>
  <si>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</si>
  <si>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</si>
  <si>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</si>
  <si>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</si>
  <si>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</si>
  <si>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</si>
  <si>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</si>
  <si>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</si>
  <si>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</si>
  <si>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</si>
  <si>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</si>
  <si>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</si>
  <si>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</si>
  <si>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</si>
  <si>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</si>
  <si>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</si>
  <si>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</si>
  <si>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</si>
  <si>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</si>
  <si>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</si>
  <si>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</si>
  <si>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</si>
  <si>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</si>
  <si>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</si>
  <si>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</si>
  <si>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</si>
  <si>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</si>
  <si>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</si>
  <si>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</si>
  <si>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</si>
  <si>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</si>
  <si>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</si>
  <si>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</si>
  <si>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</si>
  <si>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</si>
  <si>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</si>
  <si>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</si>
  <si>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</si>
  <si>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</si>
  <si>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</si>
  <si>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</si>
  <si>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</si>
  <si>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</si>
  <si>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</si>
  <si>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</si>
  <si>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</si>
  <si>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</si>
  <si>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</si>
  <si>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</si>
  <si>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</si>
  <si>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</si>
  <si>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</si>
  <si>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</si>
  <si>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</si>
  <si>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</si>
  <si>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</si>
  <si>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</si>
  <si>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</si>
  <si>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</si>
  <si>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</si>
  <si>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</si>
  <si>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</si>
  <si>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</si>
  <si>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</si>
  <si>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</si>
  <si>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</si>
  <si>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</si>
  <si>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</si>
  <si>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</si>
  <si>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</si>
  <si>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</si>
  <si>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</si>
  <si>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</si>
  <si>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</si>
  <si>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</si>
  <si>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</si>
  <si>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</si>
  <si>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</si>
  <si>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</si>
  <si>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</si>
  <si>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</si>
  <si>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</si>
  <si>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</si>
  <si>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</si>
  <si>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</si>
  <si>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</si>
  <si>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</si>
  <si>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</si>
  <si>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</si>
  <si>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</si>
  <si>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</si>
  <si>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</si>
  <si>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</si>
  <si>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</si>
  <si>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</si>
  <si>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</si>
  <si>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</si>
  <si>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</si>
  <si>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</si>
  <si>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</si>
  <si>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</si>
  <si>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</si>
  <si>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</si>
  <si>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</si>
  <si>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</si>
  <si>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</si>
  <si>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</si>
  <si>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</si>
  <si>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</si>
  <si>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</si>
  <si>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</si>
  <si>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</si>
  <si>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</si>
  <si>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</si>
  <si>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</si>
  <si>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</si>
  <si>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</si>
  <si>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</si>
  <si>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</si>
  <si>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</si>
  <si>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</si>
  <si>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</si>
  <si>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</si>
  <si>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</si>
  <si>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</si>
  <si>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</si>
  <si>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</si>
  <si>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</si>
  <si>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</si>
  <si>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</si>
  <si>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</si>
  <si>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</si>
  <si>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</si>
  <si>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</si>
  <si>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</si>
  <si>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</si>
  <si>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</si>
  <si>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</si>
  <si>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</si>
  <si>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</si>
  <si>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</si>
  <si>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</si>
  <si>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</si>
  <si>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</si>
  <si>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</si>
  <si>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</si>
  <si>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</si>
  <si>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</si>
  <si>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</si>
  <si>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</si>
  <si>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</si>
  <si>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</si>
  <si>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</si>
  <si>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</si>
  <si>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</si>
  <si>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</si>
  <si>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</si>
  <si>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</si>
  <si>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</si>
  <si>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</si>
  <si>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</si>
  <si>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</si>
  <si>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</si>
  <si>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</si>
  <si>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</si>
  <si>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</si>
  <si>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</si>
  <si>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</si>
  <si>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</si>
  <si>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</si>
  <si>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</si>
  <si>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</si>
  <si>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</si>
  <si>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</si>
  <si>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</si>
  <si>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</si>
  <si>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</si>
  <si>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</si>
  <si>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</si>
  <si>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</si>
  <si>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</si>
  <si>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</si>
  <si>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</si>
  <si>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</si>
  <si>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</si>
  <si>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</si>
  <si>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</si>
  <si>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</si>
  <si>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</si>
  <si>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</si>
  <si>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</si>
  <si>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</si>
  <si>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</si>
  <si>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</si>
  <si>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</si>
  <si>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</si>
  <si>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</si>
  <si>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</si>
  <si>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</si>
  <si>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</si>
  <si>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</si>
  <si>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</si>
  <si>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</si>
  <si>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</si>
  <si>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</si>
  <si>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</si>
  <si>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</si>
  <si>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</si>
  <si>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</si>
  <si>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</si>
  <si>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</si>
  <si>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</si>
  <si>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</si>
  <si>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</si>
  <si>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</si>
  <si>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</si>
  <si>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</si>
  <si>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</si>
  <si>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</si>
  <si>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</si>
  <si>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</si>
  <si>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</si>
  <si>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</si>
  <si>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</si>
  <si>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</si>
  <si>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</si>
  <si>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</si>
  <si>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</si>
  <si>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</si>
  <si>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</si>
  <si>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</si>
  <si>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</si>
  <si>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</si>
  <si>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</si>
  <si>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</si>
  <si>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</si>
  <si>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</si>
  <si>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</si>
  <si>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</si>
  <si>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</si>
  <si>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</si>
  <si>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</si>
  <si>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</si>
  <si>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</si>
  <si>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</si>
  <si>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</si>
  <si>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</si>
  <si>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</si>
  <si>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</si>
  <si>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</si>
  <si>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</si>
  <si>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</si>
  <si>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</si>
  <si>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</si>
  <si>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</si>
  <si>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</si>
  <si>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</si>
  <si>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</si>
  <si>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</si>
  <si>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</si>
  <si>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</si>
  <si>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</si>
  <si>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</si>
  <si>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</si>
  <si>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</si>
  <si>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</si>
  <si>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</si>
  <si>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</si>
  <si>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</si>
  <si>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</si>
  <si>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</si>
  <si>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</si>
  <si>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</si>
  <si>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</si>
  <si>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</si>
  <si>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</si>
  <si>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</si>
  <si>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</si>
  <si>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</si>
  <si>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</si>
  <si>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</si>
  <si>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</si>
  <si>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</si>
  <si>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</si>
  <si>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</si>
  <si>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</si>
  <si>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</si>
  <si>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</si>
  <si>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</si>
  <si>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</si>
  <si>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</si>
  <si>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</si>
  <si>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</si>
  <si>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</si>
  <si>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</si>
  <si>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</si>
  <si>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</si>
  <si>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</si>
  <si>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</si>
  <si>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</si>
  <si>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</si>
  <si>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</si>
  <si>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</si>
  <si>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</si>
  <si>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</si>
  <si>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</si>
  <si>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</si>
  <si>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</si>
  <si>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</si>
  <si>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</si>
  <si>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</si>
  <si>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</si>
  <si>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</si>
  <si>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</si>
  <si>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</si>
  <si>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</si>
  <si>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</si>
  <si>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</si>
  <si>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</si>
  <si>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</si>
  <si>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</si>
  <si>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</si>
  <si>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</si>
  <si>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</si>
  <si>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</si>
  <si>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</si>
  <si>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</si>
  <si>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</si>
  <si>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</si>
  <si>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</si>
  <si>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</si>
  <si>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</si>
  <si>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</si>
  <si>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</si>
  <si>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</si>
  <si>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</si>
  <si>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</si>
  <si>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</si>
  <si>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</si>
  <si>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</si>
  <si>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</si>
  <si>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</si>
  <si>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</si>
  <si>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</si>
  <si>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</si>
  <si>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</si>
  <si>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</si>
  <si>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</si>
  <si>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</si>
  <si>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</si>
  <si>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</si>
  <si>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</si>
  <si>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</si>
  <si>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</si>
  <si>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</si>
  <si>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</si>
  <si>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</si>
  <si>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</si>
  <si>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</si>
  <si>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</si>
  <si>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</si>
  <si>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</si>
  <si>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</si>
  <si>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</si>
  <si>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</si>
  <si>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</si>
  <si>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</si>
  <si>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</si>
  <si>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</si>
  <si>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</si>
  <si>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</si>
  <si>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</si>
  <si>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</si>
  <si>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</si>
  <si>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</si>
  <si>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</si>
  <si>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</si>
  <si>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</si>
  <si>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</si>
  <si>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</si>
  <si>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</si>
  <si>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</si>
  <si>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</si>
  <si>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</si>
  <si>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</si>
  <si>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</si>
  <si>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</si>
  <si>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</si>
  <si>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</si>
  <si>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</si>
  <si>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</si>
  <si>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</si>
  <si>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</si>
  <si>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</si>
  <si>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</si>
  <si>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</si>
  <si>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</si>
  <si>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</si>
  <si>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</si>
  <si>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</si>
  <si>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</si>
  <si>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</si>
  <si>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</si>
  <si>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</si>
  <si>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</si>
  <si>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</si>
  <si>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</si>
  <si>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</si>
  <si>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</si>
  <si>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</si>
  <si>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</si>
  <si>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</si>
  <si>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</si>
  <si>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</si>
  <si>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</si>
  <si>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</si>
  <si>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</si>
  <si>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</si>
  <si>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</si>
  <si>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</si>
  <si>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</si>
  <si>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</si>
  <si>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</si>
  <si>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</si>
  <si>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</si>
  <si>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</si>
  <si>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</si>
  <si>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</si>
  <si>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</si>
  <si>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</si>
  <si>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</si>
  <si>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</si>
  <si>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</si>
  <si>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</si>
  <si>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</si>
  <si>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</si>
  <si>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</si>
  <si>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</si>
  <si>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</si>
  <si>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</si>
  <si>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</si>
  <si>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</si>
  <si>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</si>
  <si>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</si>
  <si>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</si>
  <si>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</si>
  <si>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</si>
  <si>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</si>
  <si>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</si>
  <si>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</si>
  <si>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</si>
  <si>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</si>
  <si>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</si>
  <si>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</si>
  <si>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</si>
  <si>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</si>
  <si>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</si>
  <si>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</si>
  <si>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</si>
  <si>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</si>
  <si>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</si>
  <si>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</si>
  <si>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</si>
  <si>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</si>
  <si>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</si>
  <si>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</si>
  <si>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</si>
  <si>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</si>
  <si>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</si>
  <si>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</si>
  <si>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</si>
  <si>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</si>
  <si>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</si>
  <si>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</si>
  <si>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</si>
  <si>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</si>
  <si>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</si>
  <si>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</si>
  <si>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</si>
  <si>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</si>
  <si>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</si>
  <si>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</si>
  <si>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</si>
  <si>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</si>
  <si>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</si>
  <si>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</si>
  <si>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</si>
  <si>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</si>
  <si>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</si>
  <si>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</si>
  <si>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</si>
  <si>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</si>
  <si>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</si>
  <si>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</si>
  <si>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</si>
  <si>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</si>
  <si>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</si>
  <si>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</si>
  <si>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</si>
  <si>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</si>
  <si>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</si>
  <si>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</si>
  <si>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</si>
  <si>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</si>
  <si>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</si>
  <si>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</si>
  <si>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</si>
  <si>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</si>
  <si>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</si>
  <si>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</si>
  <si>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</si>
  <si>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</si>
  <si>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</si>
  <si>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</si>
  <si>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</si>
  <si>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</si>
  <si>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</si>
  <si>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</si>
  <si>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</si>
  <si>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</si>
  <si>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</si>
  <si>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</si>
  <si>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</si>
  <si>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</si>
  <si>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</si>
  <si>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</si>
  <si>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</si>
  <si>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</si>
  <si>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</si>
  <si>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</si>
  <si>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</si>
  <si>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</si>
  <si>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</si>
  <si>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</si>
  <si>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</si>
  <si>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</si>
  <si>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</si>
  <si>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</si>
  <si>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</si>
  <si>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</si>
  <si>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</si>
  <si>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</si>
  <si>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</si>
  <si>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</si>
  <si>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</si>
  <si>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</si>
  <si>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</si>
  <si>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</si>
  <si>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</si>
  <si>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</si>
  <si>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</si>
  <si>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</si>
  <si>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</si>
  <si>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</si>
  <si>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</si>
  <si>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</si>
  <si>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</si>
  <si>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</si>
  <si>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</si>
  <si>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</si>
  <si>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</si>
  <si>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</si>
  <si>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</si>
  <si>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</si>
  <si>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</si>
  <si>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</si>
  <si>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</si>
  <si>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</si>
  <si>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</si>
  <si>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</si>
  <si>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</si>
  <si>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</si>
  <si>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</si>
  <si>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</si>
  <si>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</si>
  <si>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</si>
  <si>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</si>
  <si>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</si>
  <si>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</si>
  <si>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</si>
  <si>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</si>
  <si>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</si>
  <si>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</si>
  <si>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</si>
  <si>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</si>
  <si>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</si>
  <si>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</si>
  <si>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</si>
  <si>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</si>
  <si>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</si>
  <si>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</si>
  <si>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</si>
  <si>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</si>
  <si>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</si>
  <si>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</si>
  <si>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</si>
  <si>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</si>
  <si>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</si>
  <si>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</si>
  <si>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</si>
  <si>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</si>
  <si>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</si>
  <si>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</si>
  <si>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</si>
  <si>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</si>
  <si>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</si>
  <si>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</si>
  <si>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</si>
  <si>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</si>
  <si>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</si>
  <si>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</si>
  <si>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</si>
  <si>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</si>
  <si>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</si>
  <si>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</si>
  <si>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</si>
  <si>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</si>
  <si>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</si>
  <si>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</si>
  <si>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</si>
  <si>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</si>
  <si>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</si>
  <si>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</si>
  <si>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</si>
  <si>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</si>
  <si>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</si>
  <si>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</si>
  <si>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</si>
  <si>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</si>
  <si>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</si>
  <si>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</si>
  <si>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</si>
  <si>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</si>
  <si>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</si>
  <si>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</si>
  <si>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</si>
  <si>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</si>
  <si>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</si>
  <si>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</si>
  <si>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</si>
  <si>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</si>
  <si>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</si>
  <si>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</si>
  <si>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</si>
  <si>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</si>
  <si>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</si>
  <si>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</si>
  <si>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</si>
  <si>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</si>
  <si>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</si>
  <si>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</si>
  <si>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</si>
  <si>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</si>
  <si>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</si>
  <si>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</si>
  <si>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</si>
  <si>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</si>
  <si>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</si>
  <si>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</si>
  <si>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</si>
  <si>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</si>
  <si>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</si>
  <si>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</si>
  <si>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</si>
  <si>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</si>
  <si>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</si>
  <si>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</si>
  <si>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</si>
  <si>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</si>
  <si>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</si>
  <si>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</si>
  <si>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</si>
  <si>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</si>
  <si>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</si>
  <si>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</si>
  <si>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</si>
  <si>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</si>
  <si>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</si>
  <si>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</si>
  <si>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</si>
  <si>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</si>
  <si>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</si>
  <si>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</si>
  <si>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</si>
  <si>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</si>
  <si>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</si>
  <si>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</si>
  <si>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</si>
  <si>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</si>
  <si>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</si>
  <si>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</si>
  <si>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</si>
  <si>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</si>
  <si>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</si>
  <si>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</si>
  <si>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</si>
  <si>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</si>
  <si>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</si>
  <si>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</si>
  <si>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</si>
  <si>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</si>
  <si>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</si>
  <si>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</si>
  <si>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</si>
  <si>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</si>
  <si>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</si>
  <si>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</si>
  <si>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</si>
  <si>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</si>
  <si>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</si>
  <si>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</si>
  <si>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</si>
  <si>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</si>
  <si>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</si>
  <si>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</si>
  <si>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</si>
  <si>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</si>
  <si>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</si>
  <si>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</si>
  <si>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</si>
  <si>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</si>
  <si>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</si>
  <si>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</si>
  <si>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</si>
  <si>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</si>
  <si>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</si>
  <si>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</si>
  <si>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</si>
  <si>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</si>
  <si>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</si>
  <si>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</si>
  <si>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</si>
  <si>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</si>
  <si>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</si>
  <si>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</si>
  <si>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</si>
  <si>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</si>
  <si>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</si>
  <si>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</si>
  <si>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</si>
  <si>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</si>
  <si>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</si>
  <si>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</si>
  <si>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</si>
  <si>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</si>
  <si>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</si>
  <si>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</si>
  <si>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</si>
  <si>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</si>
  <si>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</si>
  <si>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</si>
  <si>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</si>
  <si>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</si>
  <si>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</si>
  <si>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</si>
  <si>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</si>
  <si>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</si>
  <si>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</si>
  <si>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</si>
  <si>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</si>
  <si>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</si>
  <si>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</si>
  <si>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</si>
  <si>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</si>
  <si>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</si>
  <si>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</si>
  <si>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</si>
  <si>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</si>
  <si>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</si>
  <si>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</si>
  <si>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</si>
  <si>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</si>
  <si>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</si>
  <si>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</si>
  <si>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</si>
  <si>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</si>
  <si>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</si>
  <si>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</si>
  <si>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</si>
  <si>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</si>
  <si>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</si>
  <si>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</si>
  <si>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</si>
  <si>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</si>
  <si>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</si>
  <si>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</si>
  <si>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</si>
  <si>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</si>
  <si>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</si>
  <si>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</si>
  <si>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</si>
  <si>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</si>
  <si>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</si>
  <si>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</si>
  <si>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</si>
  <si>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</si>
  <si>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</si>
  <si>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</si>
  <si>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</si>
  <si>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</si>
  <si>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</si>
  <si>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</si>
  <si>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</si>
  <si>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</si>
  <si>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</si>
  <si>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</si>
  <si>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</si>
  <si>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</si>
  <si>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</si>
  <si>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</si>
  <si>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</si>
  <si>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</si>
  <si>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</si>
  <si>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</si>
  <si>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</si>
  <si>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</si>
  <si>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</si>
  <si>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</si>
  <si>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</si>
  <si>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</si>
  <si>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</si>
  <si>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</si>
  <si>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</si>
  <si>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</si>
  <si>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</si>
  <si>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</si>
  <si>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</si>
  <si>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</si>
  <si>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</si>
  <si>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</si>
  <si>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</si>
  <si>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</si>
  <si>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</si>
  <si>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</si>
  <si>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</si>
  <si>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</si>
  <si>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</si>
  <si>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</si>
  <si>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</si>
  <si>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</si>
  <si>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</si>
  <si>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</si>
  <si>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</si>
  <si>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</si>
  <si>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</si>
  <si>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</si>
  <si>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</si>
  <si>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</si>
  <si>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</si>
  <si>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</si>
  <si>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</si>
  <si>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</si>
  <si>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</si>
  <si>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</si>
  <si>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</si>
  <si>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</si>
  <si>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</si>
  <si>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</si>
  <si>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</si>
  <si>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</si>
  <si>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</si>
  <si>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</si>
  <si>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</si>
  <si>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</si>
  <si>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</si>
  <si>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</si>
  <si>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</si>
  <si>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</si>
  <si>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</si>
  <si>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</si>
  <si>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</si>
  <si>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</si>
  <si>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</si>
  <si>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</si>
  <si>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</si>
  <si>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</si>
  <si>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</si>
  <si>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</si>
  <si>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</si>
  <si>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</si>
  <si>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</si>
  <si>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</si>
  <si>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</si>
  <si>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</si>
  <si>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</si>
  <si>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</si>
  <si>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</si>
  <si>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</si>
  <si>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</si>
  <si>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</si>
  <si>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</si>
  <si>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</si>
  <si>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</si>
  <si>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</si>
  <si>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</si>
  <si>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</si>
  <si>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</si>
  <si>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</si>
  <si>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</si>
  <si>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</si>
  <si>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</si>
  <si>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</si>
  <si>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</si>
  <si>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</si>
  <si>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</si>
  <si>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</si>
  <si>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</si>
  <si>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</si>
  <si>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</si>
  <si>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</si>
  <si>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</si>
  <si>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</si>
  <si>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</si>
  <si>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</si>
  <si>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</si>
  <si>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</si>
  <si>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</si>
  <si>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</si>
  <si>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</si>
  <si>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</si>
  <si>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</si>
  <si>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</si>
  <si>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</si>
  <si>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</si>
  <si>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</si>
  <si>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</si>
  <si>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</si>
  <si>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</si>
  <si>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</si>
  <si>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</si>
  <si>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</si>
  <si>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</si>
  <si>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</si>
  <si>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</si>
  <si>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</si>
  <si>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</si>
  <si>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</si>
  <si>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</si>
  <si>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</si>
  <si>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</si>
  <si>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</si>
  <si>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</si>
  <si>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</si>
  <si>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</si>
  <si>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</si>
  <si>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</si>
  <si>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</si>
  <si>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</si>
  <si>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</si>
  <si>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</si>
  <si>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</si>
  <si>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</si>
  <si>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</si>
  <si>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</si>
  <si>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</si>
  <si>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</si>
  <si>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</si>
  <si>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</si>
  <si>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</si>
  <si>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</si>
  <si>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</si>
  <si>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</si>
  <si>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</si>
  <si>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</si>
  <si>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</si>
  <si>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</si>
  <si>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</si>
  <si>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</si>
  <si>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</si>
  <si>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</si>
  <si>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</si>
  <si>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</si>
  <si>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</si>
  <si>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</si>
  <si>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</si>
  <si>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</si>
  <si>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</si>
  <si>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</si>
  <si>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</si>
  <si>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</si>
  <si>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</si>
  <si>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</si>
  <si>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</si>
  <si>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</si>
  <si>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</si>
  <si>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</si>
  <si>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</si>
  <si>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</si>
  <si>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</si>
  <si>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</si>
  <si>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</si>
  <si>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</si>
  <si>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</si>
  <si>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</si>
  <si>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</si>
  <si>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</si>
  <si>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</si>
  <si>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</si>
  <si>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</si>
  <si>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</si>
  <si>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</si>
  <si>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</si>
  <si>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</si>
  <si>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</si>
  <si>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</si>
  <si>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</si>
  <si>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</si>
  <si>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</si>
  <si>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</si>
  <si>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</si>
  <si>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</si>
  <si>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</si>
  <si>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</si>
  <si>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</si>
  <si>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</si>
  <si>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</si>
  <si>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</si>
  <si>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</si>
  <si>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</si>
  <si>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</si>
  <si>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</si>
  <si>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</si>
  <si>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</si>
  <si>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</si>
  <si>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</si>
  <si>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</si>
  <si>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</si>
  <si>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</si>
  <si>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</si>
  <si>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</si>
  <si>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</si>
  <si>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</si>
  <si>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</si>
  <si>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</si>
  <si>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</si>
  <si>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</si>
  <si>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</si>
  <si>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</si>
  <si>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</si>
  <si>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</si>
  <si>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</si>
  <si>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</si>
  <si>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</si>
  <si>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</si>
  <si>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</si>
  <si>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</si>
  <si>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</si>
  <si>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</si>
  <si>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</si>
  <si>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</si>
  <si>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</si>
  <si>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</si>
  <si>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</si>
  <si>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</si>
  <si>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</si>
  <si>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</si>
  <si>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</si>
  <si>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</si>
  <si>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</si>
  <si>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</si>
  <si>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</si>
  <si>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</si>
  <si>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</si>
  <si>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</si>
  <si>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</si>
  <si>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</si>
  <si>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</si>
  <si>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</si>
  <si>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</si>
  <si>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</si>
  <si>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</si>
  <si>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</si>
  <si>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</si>
  <si>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</si>
  <si>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</si>
  <si>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</si>
  <si>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</si>
  <si>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</si>
  <si>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</si>
  <si>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</si>
  <si>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</si>
  <si>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</si>
  <si>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</si>
  <si>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</si>
  <si>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</si>
  <si>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</si>
  <si>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</si>
  <si>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</si>
  <si>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</si>
  <si>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</si>
  <si>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</si>
  <si>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</si>
  <si>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</si>
  <si>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</si>
  <si>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</si>
  <si>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</si>
  <si>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</si>
  <si>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</si>
  <si>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</si>
  <si>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</si>
  <si>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</si>
  <si>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</si>
  <si>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</si>
  <si>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</si>
  <si>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</si>
  <si>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</si>
  <si>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</si>
  <si>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</si>
  <si>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</si>
  <si>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</si>
  <si>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</si>
  <si>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</si>
  <si>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</si>
  <si>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</si>
  <si>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</si>
  <si>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</si>
  <si>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</si>
  <si>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</si>
  <si>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</si>
  <si>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</si>
  <si>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</si>
  <si>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</si>
  <si>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</si>
  <si>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</si>
  <si>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</si>
  <si>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</si>
  <si>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</si>
  <si>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</si>
  <si>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</si>
  <si>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</si>
  <si>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</si>
  <si>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</si>
  <si>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</si>
  <si>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</si>
  <si>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</si>
  <si>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</si>
  <si>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</si>
  <si>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</si>
  <si>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</si>
  <si>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</si>
  <si>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</si>
  <si>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</si>
  <si>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</si>
  <si>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</si>
  <si>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</si>
  <si>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</si>
  <si>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</si>
  <si>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</si>
  <si>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</si>
  <si>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</si>
  <si>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</si>
  <si>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</si>
  <si>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</si>
  <si>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</si>
  <si>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</si>
  <si>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</si>
  <si>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</si>
  <si>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</si>
  <si>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</si>
  <si>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</si>
  <si>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</si>
  <si>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</si>
  <si>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</si>
  <si>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</si>
  <si>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</si>
  <si>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</si>
  <si>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</si>
  <si>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</si>
  <si>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</si>
  <si>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</si>
  <si>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</si>
  <si>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</si>
  <si>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</si>
  <si>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</si>
  <si>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</si>
  <si>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</si>
  <si>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</si>
  <si>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</si>
  <si>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</si>
  <si>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</si>
  <si>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</si>
  <si>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</si>
  <si>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</si>
  <si>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</si>
  <si>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</si>
  <si>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</si>
  <si>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</si>
  <si>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</si>
  <si>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</si>
  <si>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</si>
  <si>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</si>
  <si>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</si>
  <si>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</si>
  <si>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</si>
  <si>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</si>
  <si>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</si>
  <si>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</si>
  <si>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</si>
  <si>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</si>
  <si>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</si>
  <si>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</si>
  <si>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</si>
  <si>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</si>
  <si>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</si>
  <si>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</si>
  <si>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</si>
  <si>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</si>
  <si>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</si>
  <si>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</si>
  <si>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</si>
  <si>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</si>
  <si>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</si>
  <si>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</si>
  <si>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</si>
  <si>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</si>
  <si>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</si>
  <si>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</si>
  <si>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</si>
  <si>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</si>
  <si>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</si>
  <si>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</si>
  <si>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</si>
  <si>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</si>
  <si>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</si>
  <si>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</si>
  <si>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</si>
  <si>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</si>
  <si>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</si>
  <si>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</si>
  <si>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</si>
  <si>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</si>
  <si>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</si>
  <si>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</si>
  <si>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</si>
  <si>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</si>
  <si>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</si>
  <si>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</si>
  <si>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</si>
  <si>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</si>
  <si>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</si>
  <si>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</si>
  <si>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</si>
  <si>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</si>
  <si>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</si>
  <si>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</si>
  <si>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</si>
  <si>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</si>
  <si>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</si>
  <si>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</si>
  <si>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</si>
  <si>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</si>
  <si>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</si>
  <si>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</si>
  <si>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</si>
  <si>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</si>
  <si>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</si>
  <si>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</si>
  <si>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</si>
  <si>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</si>
  <si>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</si>
  <si>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</si>
  <si>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</si>
  <si>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</si>
  <si>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</si>
  <si>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</si>
  <si>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</si>
  <si>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</si>
  <si>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</si>
  <si>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</si>
  <si>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</si>
  <si>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</si>
  <si>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</si>
  <si>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</si>
  <si>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</si>
  <si>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</si>
  <si>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</si>
  <si>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</si>
  <si>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</si>
  <si>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</si>
  <si>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</si>
  <si>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</si>
  <si>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</si>
  <si>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</si>
  <si>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</si>
  <si>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</si>
  <si>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</si>
  <si>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</si>
  <si>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</si>
  <si>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</si>
  <si>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</si>
  <si>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</si>
  <si>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</si>
  <si>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</si>
  <si>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</si>
  <si>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</si>
  <si>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</si>
  <si>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</si>
  <si>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</si>
  <si>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</si>
  <si>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</si>
  <si>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</si>
  <si>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</si>
  <si>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</si>
  <si>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</si>
  <si>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</si>
  <si>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</si>
  <si>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</si>
  <si>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</si>
  <si>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</si>
  <si>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</si>
  <si>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</si>
  <si>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</si>
  <si>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</si>
  <si>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</si>
  <si>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</si>
  <si>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</si>
  <si>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</si>
  <si>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</si>
  <si>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</si>
  <si>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</si>
  <si>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</si>
  <si>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</si>
  <si>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</si>
  <si>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</si>
  <si>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</si>
  <si>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</si>
  <si>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</si>
  <si>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</si>
  <si>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</si>
  <si>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</si>
  <si>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</si>
  <si>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</si>
  <si>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</si>
  <si>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</si>
  <si>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</si>
  <si>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</si>
  <si>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</si>
  <si>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</si>
  <si>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</si>
  <si>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</si>
  <si>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</si>
  <si>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</si>
  <si>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</si>
  <si>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</si>
  <si>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</si>
  <si>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</si>
  <si>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</si>
  <si>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</si>
  <si>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</si>
  <si>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</si>
  <si>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</si>
  <si>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</si>
  <si>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</si>
  <si>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</si>
  <si>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</si>
  <si>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</si>
  <si>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</si>
  <si>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</si>
  <si>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</si>
  <si>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</si>
  <si>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</si>
  <si>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</si>
  <si>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</si>
  <si>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</si>
  <si>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</si>
  <si>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</si>
  <si>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</si>
  <si>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</si>
  <si>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</si>
  <si>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</si>
  <si>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</si>
  <si>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</si>
  <si>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</si>
  <si>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</si>
  <si>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</si>
  <si>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</si>
  <si>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</si>
  <si>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</si>
  <si>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</si>
  <si>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</si>
  <si>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</si>
  <si>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</si>
  <si>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</si>
  <si>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</si>
  <si>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</si>
  <si>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</si>
  <si>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</si>
  <si>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</si>
  <si>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</si>
  <si>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</si>
  <si>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</si>
  <si>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</si>
  <si>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</si>
  <si>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</si>
  <si>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</si>
  <si>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</si>
  <si>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</si>
  <si>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</si>
  <si>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</si>
  <si>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</si>
  <si>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</si>
  <si>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</si>
  <si>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</si>
  <si>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</si>
  <si>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</si>
  <si>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</si>
  <si>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</si>
  <si>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</si>
  <si>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</si>
  <si>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</si>
  <si>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</si>
  <si>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</si>
  <si>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</si>
  <si>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</si>
  <si>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</si>
  <si>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</si>
  <si>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</si>
  <si>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</si>
  <si>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</si>
  <si>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</si>
  <si>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</si>
  <si>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</si>
  <si>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</si>
  <si>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</si>
  <si>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</si>
  <si>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</si>
  <si>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</si>
  <si>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</si>
  <si>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</si>
  <si>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</si>
  <si>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</si>
  <si>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</si>
  <si>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</si>
  <si>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</si>
  <si>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</si>
  <si>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</si>
  <si>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</si>
  <si>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</si>
  <si>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</si>
  <si>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</si>
  <si>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</si>
  <si>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</si>
  <si>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</si>
  <si>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</si>
  <si>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</si>
  <si>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</si>
  <si>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</si>
  <si>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</si>
  <si>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</si>
  <si>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</si>
  <si>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</si>
  <si>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</si>
  <si>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</si>
  <si>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</si>
  <si>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</si>
  <si>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</si>
  <si>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</si>
  <si>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</si>
  <si>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</si>
  <si>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</si>
  <si>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</si>
  <si>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</si>
  <si>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</si>
  <si>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</si>
  <si>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</si>
  <si>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</si>
  <si>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</si>
  <si>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</si>
  <si>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</si>
  <si>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</si>
  <si>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</si>
  <si>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</si>
  <si>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</si>
  <si>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</si>
  <si>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</si>
  <si>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</si>
  <si>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</si>
  <si>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</si>
  <si>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</si>
  <si>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</si>
  <si>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</si>
  <si>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</si>
  <si>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</si>
  <si>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</si>
  <si>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</si>
  <si>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</si>
  <si>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</si>
  <si>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</si>
  <si>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</si>
  <si>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</si>
  <si>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</si>
  <si>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</si>
  <si>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</si>
  <si>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</si>
  <si>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</si>
  <si>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</si>
  <si>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</si>
  <si>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</si>
  <si>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</si>
  <si>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</si>
  <si>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</si>
  <si>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</si>
  <si>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</si>
  <si>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</si>
  <si>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</si>
  <si>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</si>
  <si>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</si>
  <si>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</si>
  <si>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</si>
  <si>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</si>
  <si>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</si>
  <si>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</si>
  <si>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</si>
  <si>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</si>
  <si>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</si>
  <si>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</si>
  <si>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</si>
  <si>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</si>
  <si>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</si>
  <si>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</si>
  <si>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</si>
  <si>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</si>
  <si>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</si>
  <si>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</si>
  <si>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</si>
  <si>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</si>
  <si>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</si>
  <si>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</si>
  <si>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</si>
  <si>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</si>
  <si>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</si>
  <si>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</si>
  <si>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</si>
  <si>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</si>
  <si>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</si>
  <si>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</si>
  <si>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</si>
  <si>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</si>
  <si>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</si>
  <si>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</si>
  <si>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</si>
  <si>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</si>
  <si>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</si>
  <si>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</si>
  <si>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</si>
  <si>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</si>
  <si>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</si>
  <si>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</si>
  <si>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</si>
  <si>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</si>
  <si>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</si>
  <si>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</si>
  <si>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</si>
  <si>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</si>
  <si>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</si>
  <si>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</si>
  <si>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</si>
  <si>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</si>
  <si>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</si>
  <si>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</si>
  <si>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</si>
  <si>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</si>
  <si>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</si>
  <si>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</si>
  <si>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</si>
  <si>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</si>
  <si>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</si>
  <si>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</si>
  <si>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</si>
  <si>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</si>
  <si>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</si>
  <si>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</si>
  <si>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</si>
  <si>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</si>
  <si>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</si>
  <si>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</si>
  <si>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</si>
  <si>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</si>
  <si>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</si>
  <si>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</si>
  <si>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</si>
  <si>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</si>
  <si>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</si>
  <si>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</si>
  <si>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</si>
  <si>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</si>
  <si>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</si>
  <si>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</si>
  <si>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</si>
  <si>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</si>
  <si>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</si>
  <si>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</si>
  <si>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</si>
  <si>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</si>
  <si>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</si>
  <si>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</si>
  <si>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</si>
  <si>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</si>
  <si>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</si>
  <si>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</si>
  <si>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</si>
  <si>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</si>
  <si>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</si>
  <si>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</si>
  <si>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</si>
  <si>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</si>
  <si>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</si>
  <si>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</si>
  <si>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</si>
  <si>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</si>
  <si>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</si>
  <si>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</si>
  <si>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</si>
  <si>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</si>
  <si>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</si>
  <si>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</si>
  <si>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</si>
  <si>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</si>
  <si>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</si>
  <si>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</si>
  <si>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</si>
  <si>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</si>
  <si>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</si>
  <si>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</si>
  <si>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</si>
  <si>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</si>
  <si>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</si>
  <si>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</si>
  <si>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</si>
  <si>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</si>
  <si>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</si>
  <si>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</si>
  <si>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</si>
  <si>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</si>
  <si>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</si>
  <si>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</si>
  <si>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</si>
  <si>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</si>
  <si>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</si>
  <si>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</si>
  <si>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</si>
  <si>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</si>
  <si>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</si>
  <si>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</si>
  <si>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</si>
  <si>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</si>
  <si>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</si>
  <si>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</si>
  <si>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</si>
  <si>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</si>
  <si>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</si>
  <si>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</si>
  <si>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</si>
  <si>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</si>
  <si>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</si>
  <si>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</si>
  <si>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</si>
  <si>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</si>
  <si>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</si>
  <si>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</si>
  <si>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</si>
  <si>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</si>
  <si>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</si>
  <si>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</si>
  <si>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</si>
  <si>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</si>
  <si>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</si>
  <si>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</si>
  <si>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</si>
  <si>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</si>
  <si>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</si>
  <si>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</si>
  <si>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</si>
  <si>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</si>
  <si>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</si>
  <si>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</si>
  <si>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</si>
  <si>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</si>
  <si>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</si>
  <si>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</si>
  <si>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</si>
  <si>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</si>
  <si>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</si>
  <si>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</si>
  <si>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</si>
  <si>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</si>
  <si>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</si>
  <si>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</si>
  <si>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</si>
  <si>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</si>
  <si>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</si>
  <si>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</si>
  <si>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</si>
  <si>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</si>
  <si>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</si>
  <si>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</si>
  <si>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</si>
  <si>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</si>
  <si>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</si>
  <si>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</si>
  <si>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</si>
  <si>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</si>
  <si>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</si>
  <si>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</si>
  <si>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</si>
  <si>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</si>
  <si>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</si>
  <si>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</si>
  <si>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</si>
  <si>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</si>
  <si>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</si>
  <si>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</si>
  <si>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</si>
  <si>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</si>
  <si>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</si>
  <si>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</si>
  <si>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</si>
  <si>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</si>
  <si>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</si>
  <si>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</si>
  <si>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</si>
  <si>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</si>
  <si>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</si>
  <si>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</si>
  <si>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</si>
  <si>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</si>
  <si>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</si>
  <si>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</si>
  <si>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</si>
  <si>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</si>
  <si>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</si>
  <si>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</si>
  <si>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</si>
  <si>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</si>
  <si>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</si>
  <si>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</si>
  <si>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</si>
  <si>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</si>
  <si>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</si>
  <si>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</si>
  <si>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</si>
  <si>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</si>
  <si>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</si>
  <si>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</si>
  <si>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</si>
  <si>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</si>
  <si>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</si>
  <si>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</si>
  <si>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</si>
  <si>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</si>
  <si>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</si>
  <si>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</si>
  <si>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</si>
  <si>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</si>
  <si>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</si>
  <si>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</si>
  <si>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</si>
  <si>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</si>
  <si>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</si>
  <si>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</si>
  <si>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</si>
  <si>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</si>
  <si>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</si>
  <si>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</si>
  <si>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</si>
  <si>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</si>
  <si>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</si>
  <si>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</si>
  <si>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</si>
  <si>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</si>
  <si>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</si>
  <si>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</si>
  <si>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</si>
  <si>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</si>
  <si>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</si>
  <si>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</si>
  <si>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</si>
  <si>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</si>
  <si>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</si>
  <si>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</si>
  <si>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</si>
  <si>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</si>
  <si>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</si>
  <si>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</si>
  <si>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</si>
  <si>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</si>
  <si>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</si>
  <si>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</si>
  <si>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</si>
  <si>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</si>
  <si>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</si>
  <si>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</si>
  <si>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</si>
  <si>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</si>
  <si>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</si>
  <si>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</si>
  <si>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</si>
  <si>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</si>
  <si>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</si>
  <si>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</si>
  <si>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</si>
  <si>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</si>
  <si>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</si>
  <si>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</si>
  <si>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</si>
  <si>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</si>
  <si>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</si>
  <si>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</si>
  <si>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</si>
  <si>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</si>
  <si>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</si>
  <si>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</si>
  <si>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</si>
  <si>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</si>
  <si>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</si>
  <si>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</si>
  <si>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</si>
  <si>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</si>
  <si>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</si>
  <si>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</si>
  <si>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</si>
  <si>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</si>
  <si>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</si>
  <si>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</si>
  <si>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</si>
  <si>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</si>
  <si>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</si>
  <si>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</si>
  <si>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</si>
  <si>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</si>
  <si>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</si>
  <si>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</si>
  <si>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</si>
  <si>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</si>
  <si>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</si>
  <si>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</si>
  <si>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</si>
  <si>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</si>
  <si>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</si>
  <si>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</si>
  <si>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</si>
  <si>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</si>
  <si>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</si>
  <si>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</si>
  <si>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</si>
  <si>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</si>
  <si>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</si>
  <si>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</si>
  <si>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</si>
  <si>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</si>
  <si>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</si>
  <si>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</si>
  <si>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</si>
  <si>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</si>
  <si>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</si>
  <si>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</si>
  <si>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</si>
  <si>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</si>
  <si>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</si>
  <si>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</si>
  <si>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</si>
  <si>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</si>
  <si>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</si>
  <si>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</si>
  <si>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</si>
  <si>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</si>
  <si>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</si>
  <si>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</si>
  <si>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</si>
  <si>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</si>
  <si>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</si>
  <si>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</si>
  <si>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</si>
  <si>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</si>
  <si>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</si>
  <si>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</si>
  <si>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</si>
  <si>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</si>
  <si>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</si>
  <si>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</si>
  <si>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</si>
  <si>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</si>
  <si>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</si>
  <si>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</si>
  <si>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</si>
  <si>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</si>
  <si>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</si>
  <si>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</si>
  <si>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</si>
  <si>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</si>
  <si>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</si>
  <si>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</si>
  <si>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</si>
  <si>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</si>
  <si>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</si>
  <si>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</si>
  <si>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</si>
  <si>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</si>
  <si>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</si>
  <si>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</si>
  <si>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</si>
  <si>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</si>
  <si>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</si>
  <si>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</si>
  <si>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</si>
  <si>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</si>
  <si>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</si>
  <si>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</si>
  <si>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</si>
  <si>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</si>
  <si>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</si>
  <si>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</si>
  <si>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</si>
  <si>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</si>
  <si>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</si>
  <si>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</si>
  <si>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</si>
  <si>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</si>
  <si>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</si>
  <si>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</si>
  <si>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</si>
  <si>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</si>
  <si>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</si>
  <si>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</si>
  <si>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</si>
  <si>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</si>
  <si>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</si>
  <si>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</si>
  <si>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</si>
  <si>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</si>
  <si>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</si>
  <si>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</si>
  <si>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</si>
  <si>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</si>
  <si>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</si>
  <si>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</si>
  <si>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</si>
  <si>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</si>
  <si>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</si>
  <si>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</si>
  <si>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</si>
  <si>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</si>
  <si>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</si>
  <si>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</si>
  <si>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</si>
  <si>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</si>
  <si>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</si>
  <si>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</si>
  <si>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</si>
  <si>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</si>
  <si>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</si>
  <si>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</si>
  <si>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</si>
  <si>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</si>
  <si>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</si>
  <si>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</si>
  <si>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</si>
  <si>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</si>
  <si>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</si>
  <si>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</si>
  <si>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</si>
  <si>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</si>
  <si>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</si>
  <si>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</si>
  <si>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</si>
  <si>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</si>
  <si>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</si>
  <si>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</si>
  <si>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</si>
  <si>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</si>
  <si>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</si>
  <si>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</si>
  <si>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</si>
  <si>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</si>
  <si>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</si>
  <si>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</si>
  <si>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</si>
  <si>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</si>
  <si>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</si>
  <si>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</si>
  <si>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</si>
  <si>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</si>
  <si>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</si>
  <si>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</si>
  <si>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</si>
  <si>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</si>
  <si>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</si>
  <si>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</si>
  <si>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</si>
  <si>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</si>
  <si>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</si>
  <si>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</si>
  <si>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</si>
  <si>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</si>
  <si>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</si>
  <si>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</si>
  <si>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</si>
  <si>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</si>
  <si>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</si>
  <si>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</si>
  <si>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</si>
  <si>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</si>
  <si>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</si>
  <si>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</si>
  <si>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</si>
  <si>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</si>
  <si>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</si>
  <si>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</si>
  <si>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</si>
  <si>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</si>
  <si>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</si>
  <si>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</si>
  <si>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</si>
  <si>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</si>
  <si>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</si>
  <si>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</si>
  <si>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</si>
  <si>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</si>
  <si>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</si>
  <si>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</si>
  <si>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</si>
  <si>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</si>
  <si>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</si>
  <si>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</si>
  <si>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</si>
  <si>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</si>
  <si>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</si>
  <si>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</si>
  <si>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</si>
  <si>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</si>
  <si>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</si>
  <si>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</si>
  <si>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</si>
  <si>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</si>
  <si>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</si>
  <si>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</si>
  <si>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</si>
  <si>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</si>
  <si>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</si>
  <si>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</si>
  <si>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</si>
  <si>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</si>
  <si>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</si>
  <si>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</si>
  <si>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</si>
  <si>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</si>
  <si>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</si>
  <si>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</si>
  <si>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</si>
  <si>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</si>
  <si>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</si>
  <si>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</si>
  <si>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</si>
  <si>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</si>
  <si>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</si>
  <si>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</si>
  <si>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</si>
  <si>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</si>
  <si>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</si>
  <si>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</si>
  <si>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</si>
  <si>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</si>
  <si>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</si>
  <si>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</si>
  <si>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</si>
  <si>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</si>
  <si>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</si>
  <si>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</si>
  <si>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</si>
  <si>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</si>
  <si>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</si>
  <si>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</si>
  <si>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</si>
  <si>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</si>
  <si>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</si>
  <si>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</si>
  <si>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</si>
  <si>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</si>
  <si>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</si>
  <si>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</si>
  <si>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</si>
  <si>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</si>
  <si>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</si>
  <si>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</si>
  <si>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</si>
  <si>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</si>
  <si>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</si>
  <si>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</si>
  <si>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</si>
  <si>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</si>
  <si>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</si>
  <si>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</si>
  <si>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</si>
  <si>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</si>
  <si>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</si>
  <si>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</si>
  <si>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</si>
  <si>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</si>
  <si>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</si>
  <si>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</si>
  <si>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</si>
  <si>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</si>
  <si>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</si>
  <si>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</si>
  <si>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</si>
  <si>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</si>
  <si>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</si>
  <si>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</si>
  <si>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</si>
  <si>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</si>
  <si>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</si>
  <si>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</si>
  <si>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</si>
  <si>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</si>
  <si>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</si>
  <si>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</si>
  <si>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</si>
  <si>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</si>
  <si>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</si>
  <si>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</si>
  <si>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</si>
  <si>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</si>
  <si>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</si>
  <si>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</si>
  <si>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</si>
  <si>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</si>
  <si>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</si>
  <si>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</si>
  <si>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</si>
  <si>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</si>
  <si>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</si>
  <si>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</si>
  <si>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</si>
  <si>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</si>
  <si>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</si>
  <si>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</si>
  <si>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</si>
  <si>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</si>
  <si>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</si>
  <si>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</si>
  <si>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</si>
  <si>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</si>
  <si>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</si>
  <si>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</si>
  <si>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</si>
  <si>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</si>
  <si>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</si>
  <si>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</si>
  <si>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</si>
  <si>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</si>
  <si>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</si>
  <si>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</si>
  <si>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</si>
  <si>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</si>
  <si>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</si>
  <si>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</si>
  <si>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</si>
  <si>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</si>
  <si>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</si>
  <si>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</si>
  <si>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</si>
  <si>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</si>
  <si>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</si>
  <si>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</si>
  <si>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</si>
  <si>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</si>
  <si>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</si>
  <si>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</si>
  <si>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</si>
  <si>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</si>
  <si>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</si>
  <si>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</si>
  <si>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</si>
  <si>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</si>
  <si>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</si>
  <si>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</si>
  <si>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</si>
  <si>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</si>
  <si>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</si>
  <si>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</si>
  <si>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</si>
  <si>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</si>
  <si>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</si>
  <si>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</si>
  <si>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</si>
  <si>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</si>
  <si>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</si>
  <si>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</si>
  <si>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</si>
  <si>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</si>
  <si>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</si>
  <si>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</si>
  <si>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</si>
  <si>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</si>
  <si>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</si>
  <si>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</si>
  <si>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</si>
  <si>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</si>
  <si>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</si>
  <si>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</si>
  <si>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</si>
  <si>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</si>
  <si>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</si>
  <si>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</si>
  <si>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</si>
  <si>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</si>
  <si>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</si>
  <si>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</si>
  <si>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</si>
  <si>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</si>
  <si>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</si>
  <si>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</si>
  <si>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</si>
  <si>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</si>
  <si>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</si>
  <si>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</si>
  <si>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</si>
  <si>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</si>
  <si>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</si>
  <si>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</si>
  <si>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</si>
  <si>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</si>
  <si>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</si>
  <si>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</si>
  <si>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</si>
  <si>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</si>
  <si>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</si>
  <si>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</si>
  <si>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</si>
  <si>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</si>
  <si>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</si>
  <si>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</si>
  <si>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</si>
  <si>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</si>
  <si>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</si>
  <si>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</si>
  <si>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</si>
  <si>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</si>
  <si>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</si>
  <si>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</si>
  <si>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</si>
  <si>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</si>
  <si>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</si>
  <si>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</si>
  <si>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</si>
  <si>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</si>
  <si>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</si>
  <si>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</si>
  <si>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</si>
  <si>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</si>
  <si>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</si>
  <si>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</si>
  <si>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</si>
  <si>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</si>
  <si>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</si>
  <si>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</si>
  <si>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</si>
  <si>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</si>
  <si>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</si>
  <si>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</si>
  <si>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</si>
  <si>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</si>
  <si>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</si>
  <si>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</si>
  <si>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</si>
  <si>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</si>
  <si>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</si>
  <si>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</si>
  <si>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</si>
  <si>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</si>
  <si>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</si>
  <si>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</si>
  <si>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</si>
  <si>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</si>
  <si>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</si>
  <si>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</si>
  <si>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</si>
  <si>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</si>
  <si>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</si>
  <si>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</si>
  <si>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</si>
  <si>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</si>
  <si>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</si>
  <si>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</si>
  <si>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</si>
  <si>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</si>
  <si>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</si>
  <si>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</si>
  <si>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</si>
  <si>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</si>
  <si>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</si>
  <si>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</si>
  <si>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</si>
  <si>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</si>
  <si>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</si>
  <si>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</si>
  <si>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</si>
  <si>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</si>
  <si>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</si>
  <si>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</si>
  <si>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</si>
  <si>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</si>
  <si>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</si>
  <si>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</si>
  <si>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</si>
  <si>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</si>
  <si>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</si>
  <si>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</si>
  <si>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</si>
  <si>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</si>
  <si>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</si>
  <si>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</si>
  <si>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</si>
  <si>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</si>
  <si>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</si>
  <si>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</si>
  <si>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</si>
  <si>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</si>
  <si>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</si>
  <si>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</si>
  <si>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</si>
  <si>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</si>
  <si>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</si>
  <si>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</si>
  <si>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</si>
  <si>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</si>
  <si>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</si>
  <si>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</si>
  <si>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</si>
  <si>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</si>
  <si>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</si>
  <si>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</si>
  <si>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</si>
  <si>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</si>
  <si>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</si>
  <si>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</si>
  <si>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</si>
  <si>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</si>
  <si>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</si>
  <si>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</si>
  <si>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</si>
  <si>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</si>
  <si>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</si>
  <si>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</si>
  <si>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</si>
  <si>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</si>
  <si>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</si>
  <si>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</si>
  <si>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</si>
  <si>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</si>
  <si>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</si>
  <si>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</si>
  <si>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</si>
  <si>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</si>
  <si>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</si>
  <si>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</si>
  <si>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</si>
  <si>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</si>
  <si>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</si>
  <si>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</si>
  <si>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</si>
  <si>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</si>
  <si>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</si>
  <si>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</si>
  <si>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</si>
  <si>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</si>
  <si>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</si>
  <si>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</si>
  <si>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</si>
  <si>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</si>
  <si>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</si>
  <si>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</si>
  <si>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</si>
  <si>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</si>
  <si>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</si>
  <si>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</si>
  <si>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</si>
  <si>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</si>
  <si>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</si>
  <si>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</si>
  <si>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</si>
  <si>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</si>
  <si>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</si>
  <si>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</si>
  <si>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</si>
  <si>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</si>
  <si>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</si>
  <si>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</si>
  <si>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</si>
  <si>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</si>
  <si>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</si>
  <si>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</si>
  <si>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</si>
  <si>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</si>
  <si>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</si>
  <si>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</si>
  <si>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</si>
  <si>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</si>
  <si>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</si>
  <si>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</si>
  <si>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</si>
  <si>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</si>
  <si>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</si>
  <si>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</si>
  <si>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</si>
  <si>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</si>
  <si>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</si>
  <si>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</si>
  <si>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</si>
  <si>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</si>
  <si>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</si>
  <si>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</si>
  <si>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</si>
  <si>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</si>
  <si>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</si>
  <si>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</si>
  <si>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</si>
  <si>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</si>
  <si>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</si>
  <si>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</si>
  <si>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</si>
  <si>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</si>
  <si>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</si>
  <si>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</si>
  <si>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</si>
  <si>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</si>
  <si>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</si>
  <si>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</si>
  <si>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</si>
  <si>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</si>
  <si>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</si>
  <si>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</si>
  <si>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</si>
  <si>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</si>
  <si>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</si>
  <si>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</si>
  <si>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</si>
  <si>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</si>
  <si>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</si>
  <si>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</si>
  <si>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</si>
  <si>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</si>
  <si>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</si>
  <si>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</si>
  <si>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</si>
  <si>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</si>
  <si>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</si>
  <si>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</si>
  <si>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</si>
  <si>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</si>
  <si>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</si>
  <si>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</si>
  <si>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</si>
  <si>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</si>
  <si>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</si>
  <si>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</si>
  <si>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</si>
  <si>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</si>
  <si>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</si>
  <si>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</si>
  <si>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</si>
  <si>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</si>
  <si>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</si>
  <si>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</si>
  <si>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</si>
  <si>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</si>
  <si>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</si>
  <si>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</si>
  <si>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</si>
  <si>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</si>
  <si>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</si>
  <si>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</si>
  <si>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</si>
  <si>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</si>
  <si>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</si>
  <si>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</si>
  <si>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</si>
  <si>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</si>
  <si>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</si>
  <si>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</si>
  <si>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</si>
  <si>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</si>
  <si>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</si>
  <si>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</si>
  <si>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</si>
  <si>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</si>
  <si>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</si>
  <si>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</si>
  <si>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</si>
  <si>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</si>
  <si>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</si>
  <si>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</si>
  <si>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</si>
  <si>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</si>
  <si>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</si>
  <si>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</si>
  <si>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</si>
  <si>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</si>
  <si>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</si>
  <si>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</si>
  <si>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</si>
  <si>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</si>
  <si>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</si>
  <si>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</si>
  <si>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</si>
  <si>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</si>
  <si>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</si>
  <si>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</si>
  <si>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</si>
  <si>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</si>
  <si>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</si>
  <si>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</si>
  <si>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</si>
  <si>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</si>
  <si>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</si>
  <si>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</si>
  <si>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</si>
  <si>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</si>
  <si>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</si>
  <si>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</si>
  <si>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</si>
  <si>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</si>
  <si>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</si>
  <si>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</si>
  <si>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</si>
  <si>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</si>
  <si>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</si>
  <si>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</si>
  <si>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</si>
  <si>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</si>
  <si>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</si>
  <si>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</si>
  <si>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</si>
  <si>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</si>
  <si>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</si>
  <si>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</si>
  <si>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</si>
  <si>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</si>
  <si>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</si>
  <si>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</si>
  <si>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</si>
  <si>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</si>
  <si>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</si>
  <si>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</si>
  <si>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</si>
  <si>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</si>
  <si>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</si>
  <si>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</si>
  <si>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</si>
  <si>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</si>
  <si>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</si>
  <si>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</si>
  <si>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</si>
  <si>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</si>
  <si>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</si>
  <si>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</si>
  <si>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</si>
  <si>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</si>
  <si>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</si>
  <si>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</si>
  <si>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</si>
  <si>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</si>
  <si>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</si>
  <si>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</si>
  <si>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</si>
  <si>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</si>
  <si>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</si>
  <si>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</si>
  <si>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</si>
  <si>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</si>
  <si>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</si>
  <si>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</si>
  <si>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</si>
  <si>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</si>
  <si>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</si>
  <si>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</si>
  <si>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</si>
  <si>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</si>
  <si>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</si>
  <si>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</si>
  <si>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</si>
  <si>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</si>
  <si>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</si>
  <si>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</si>
  <si>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</si>
  <si>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</si>
  <si>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</si>
  <si>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</si>
  <si>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</si>
  <si>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</si>
  <si>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</si>
  <si>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</si>
  <si>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</si>
  <si>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</si>
  <si>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</si>
  <si>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</si>
  <si>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</si>
  <si>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</si>
  <si>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</si>
  <si>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</si>
  <si>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</si>
  <si>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</si>
  <si>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</si>
  <si>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</si>
  <si>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</si>
  <si>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</si>
  <si>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</si>
  <si>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</si>
  <si>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</si>
  <si>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</si>
  <si>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</si>
  <si>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</si>
  <si>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</si>
  <si>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</si>
  <si>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</si>
  <si>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</si>
  <si>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</si>
  <si>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</si>
  <si>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</si>
  <si>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</si>
  <si>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</si>
  <si>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</si>
  <si>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</si>
  <si>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</si>
  <si>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</si>
  <si>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</si>
  <si>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</si>
  <si>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</si>
  <si>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</si>
  <si>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</si>
  <si>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</si>
  <si>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</si>
  <si>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</si>
  <si>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</si>
  <si>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</si>
  <si>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</si>
  <si>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</si>
  <si>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</si>
  <si>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</si>
  <si>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</si>
  <si>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</si>
  <si>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</si>
  <si>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</si>
  <si>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</si>
  <si>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</si>
  <si>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</si>
  <si>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</si>
  <si>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</si>
  <si>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</si>
  <si>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</si>
  <si>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</si>
  <si>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</si>
  <si>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</si>
  <si>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</si>
  <si>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</si>
  <si>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</si>
  <si>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</si>
  <si>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</si>
  <si>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</si>
  <si>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</si>
  <si>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</si>
  <si>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</si>
  <si>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</si>
  <si>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</si>
  <si>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</si>
  <si>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</si>
  <si>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</si>
  <si>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</si>
  <si>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</si>
  <si>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</si>
  <si>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</si>
  <si>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</si>
  <si>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</si>
  <si>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</si>
  <si>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</si>
  <si>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</si>
  <si>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</si>
  <si>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</si>
  <si>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</si>
  <si>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</si>
  <si>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</si>
  <si>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</si>
  <si>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</si>
  <si>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</si>
  <si>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</si>
  <si>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</si>
  <si>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</si>
  <si>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</si>
  <si>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</si>
  <si>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</si>
  <si>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</si>
  <si>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</si>
  <si>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</si>
  <si>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</si>
  <si>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</si>
  <si>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</si>
  <si>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</si>
  <si>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</si>
  <si>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</si>
  <si>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</si>
  <si>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</si>
  <si>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</si>
  <si>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</si>
  <si>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</si>
  <si>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</si>
  <si>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</si>
  <si>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</si>
  <si>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</si>
  <si>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</si>
  <si>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</si>
  <si>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</si>
  <si>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</si>
  <si>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</si>
  <si>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</si>
  <si>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</si>
  <si>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</si>
  <si>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</si>
  <si>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</si>
  <si>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</si>
  <si>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</si>
  <si>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</si>
  <si>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</si>
  <si>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</si>
  <si>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</si>
  <si>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</si>
  <si>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</si>
  <si>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</si>
  <si>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</si>
  <si>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</si>
  <si>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</si>
  <si>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</si>
  <si>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</si>
  <si>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</si>
  <si>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</si>
  <si>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</si>
  <si>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</si>
  <si>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</si>
  <si>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</si>
  <si>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</si>
  <si>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</si>
  <si>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</si>
  <si>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</si>
  <si>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</si>
  <si>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</si>
  <si>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</si>
  <si>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</si>
  <si>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</si>
  <si>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</si>
  <si>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</si>
  <si>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</si>
  <si>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</si>
  <si>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</si>
  <si>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</si>
  <si>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</si>
  <si>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</si>
  <si>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</si>
  <si>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</si>
  <si>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</si>
  <si>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</si>
  <si>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</si>
  <si>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</si>
  <si>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</si>
  <si>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</si>
  <si>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</si>
  <si>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</si>
  <si>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</si>
  <si>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</si>
  <si>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</si>
  <si>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</si>
  <si>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</si>
  <si>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</si>
  <si>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</si>
  <si>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</si>
  <si>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</si>
  <si>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</si>
  <si>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</si>
  <si>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</si>
  <si>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</si>
  <si>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</si>
  <si>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</si>
  <si>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</si>
  <si>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</si>
  <si>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</si>
  <si>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</si>
  <si>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</si>
  <si>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</si>
  <si>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</si>
  <si>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</si>
  <si>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</si>
  <si>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</si>
  <si>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</si>
  <si>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</si>
  <si>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</si>
  <si>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</si>
  <si>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</si>
  <si>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</si>
  <si>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</si>
  <si>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</si>
  <si>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</si>
  <si>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</si>
  <si>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</si>
  <si>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</si>
  <si>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</si>
  <si>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</si>
  <si>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</si>
  <si>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</si>
  <si>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</si>
  <si>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</si>
  <si>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</si>
  <si>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</si>
  <si>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</si>
  <si>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</si>
  <si>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</si>
  <si>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</si>
  <si>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</si>
  <si>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</si>
  <si>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</si>
  <si>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</si>
  <si>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</si>
  <si>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</si>
  <si>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</si>
  <si>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</si>
  <si>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</si>
  <si>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</si>
  <si>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</si>
  <si>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</si>
  <si>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</si>
  <si>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</si>
  <si>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</si>
  <si>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</si>
  <si>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</si>
  <si>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</si>
  <si>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</si>
  <si>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</si>
  <si>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</si>
  <si>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</si>
  <si>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</si>
  <si>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</si>
  <si>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</si>
  <si>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</si>
  <si>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</si>
  <si>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</si>
  <si>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</si>
  <si>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</si>
  <si>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</si>
  <si>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</si>
  <si>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</si>
  <si>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</si>
  <si>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</si>
  <si>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</si>
  <si>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</si>
  <si>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</si>
  <si>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</si>
  <si>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</si>
  <si>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</si>
  <si>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</si>
  <si>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</si>
  <si>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</si>
  <si>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</si>
  <si>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</si>
  <si>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</si>
  <si>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</si>
  <si>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</si>
  <si>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</si>
  <si>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</si>
  <si>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</si>
  <si>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</si>
  <si>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</si>
  <si>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</si>
  <si>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</si>
  <si>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</si>
  <si>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</si>
  <si>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</si>
  <si>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</si>
  <si>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</si>
  <si>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</si>
  <si>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</si>
  <si>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</si>
  <si>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</si>
  <si>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</si>
  <si>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</si>
  <si>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</si>
  <si>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</si>
  <si>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</si>
  <si>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</si>
  <si>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</si>
  <si>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</si>
  <si>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</si>
  <si>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</si>
  <si>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</si>
  <si>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</si>
  <si>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</si>
  <si>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</si>
  <si>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</si>
  <si>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</si>
  <si>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</si>
  <si>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</si>
  <si>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</si>
  <si>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</si>
  <si>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</si>
  <si>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</si>
  <si>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</si>
  <si>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</si>
  <si>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</si>
  <si>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</si>
  <si>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</si>
  <si>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</si>
  <si>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</si>
  <si>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</si>
  <si>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</si>
  <si>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</si>
  <si>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</si>
  <si>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</si>
  <si>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</si>
  <si>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</si>
  <si>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</si>
  <si>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</si>
  <si>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</si>
  <si>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</si>
  <si>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</si>
  <si>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</si>
  <si>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</si>
  <si>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</si>
  <si>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</si>
  <si>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</si>
  <si>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</si>
  <si>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</si>
  <si>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</si>
  <si>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</si>
  <si>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</si>
  <si>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</si>
  <si>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</si>
  <si>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</si>
  <si>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</si>
  <si>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</si>
  <si>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</si>
  <si>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</si>
  <si>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</si>
  <si>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</si>
  <si>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</si>
  <si>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</si>
  <si>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</si>
  <si>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</si>
  <si>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</si>
  <si>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</si>
  <si>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</si>
  <si>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</si>
  <si>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</si>
  <si>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</si>
  <si>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</si>
  <si>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</si>
  <si>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</si>
  <si>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</si>
  <si>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</si>
  <si>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</si>
  <si>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</si>
  <si>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</si>
  <si>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</si>
  <si>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</si>
  <si>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</si>
  <si>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</si>
  <si>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</si>
  <si>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</si>
  <si>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</si>
  <si>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</si>
  <si>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</si>
  <si>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</si>
  <si>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</si>
  <si>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</si>
  <si>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</si>
  <si>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</si>
  <si>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</si>
  <si>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</si>
  <si>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</si>
  <si>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</si>
  <si>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</si>
  <si>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</si>
  <si>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</si>
  <si>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</si>
  <si>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</si>
  <si>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</si>
  <si>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</si>
  <si>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</si>
  <si>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</si>
  <si>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</si>
  <si>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</si>
  <si>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</si>
  <si>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</si>
  <si>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</si>
  <si>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</si>
  <si>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</si>
  <si>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</si>
  <si>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</si>
  <si>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</si>
  <si>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</si>
  <si>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</si>
  <si>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</si>
  <si>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</si>
  <si>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</si>
  <si>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</si>
  <si>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</si>
  <si>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</si>
  <si>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</si>
  <si>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</si>
  <si>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</si>
  <si>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</si>
  <si>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</si>
  <si>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</si>
  <si>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</si>
  <si>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</si>
  <si>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</si>
  <si>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</si>
  <si>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</si>
  <si>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</si>
  <si>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</si>
  <si>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</si>
  <si>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</si>
  <si>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</si>
  <si>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</si>
  <si>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</si>
  <si>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</si>
  <si>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</si>
  <si>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</si>
  <si>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</si>
  <si>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</si>
  <si>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</si>
  <si>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</si>
  <si>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</si>
  <si>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</si>
  <si>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</si>
  <si>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</si>
  <si>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</si>
  <si>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</si>
  <si>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</si>
  <si>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</si>
  <si>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</si>
  <si>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</si>
  <si>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</si>
  <si>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</si>
  <si>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</si>
  <si>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</si>
  <si>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</si>
  <si>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</si>
  <si>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</si>
  <si>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</si>
  <si>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</si>
  <si>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</si>
  <si>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</si>
  <si>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</si>
  <si>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</si>
  <si>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</si>
  <si>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</si>
  <si>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</si>
  <si>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</si>
  <si>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</si>
  <si>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</si>
  <si>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</si>
  <si>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</si>
  <si>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</si>
  <si>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</si>
  <si>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</si>
  <si>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</si>
  <si>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</si>
  <si>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</si>
  <si>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</si>
  <si>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</si>
  <si>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</si>
  <si>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</si>
  <si>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</si>
  <si>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</si>
  <si>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</si>
  <si>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</si>
  <si>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</si>
  <si>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</si>
  <si>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</si>
  <si>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</si>
  <si>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</si>
  <si>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</si>
  <si>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</si>
  <si>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</si>
  <si>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</si>
  <si>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</si>
  <si>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</si>
  <si>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</si>
  <si>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</si>
  <si>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</si>
  <si>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</si>
  <si>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</si>
  <si>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</si>
  <si>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</si>
  <si>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</si>
  <si>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</si>
  <si>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</si>
  <si>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</si>
  <si>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</si>
  <si>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</si>
  <si>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</si>
  <si>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</si>
  <si>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</si>
  <si>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</si>
  <si>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</si>
  <si>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</si>
  <si>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</si>
  <si>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</si>
  <si>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</si>
  <si>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</si>
  <si>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</si>
  <si>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</si>
  <si>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</si>
  <si>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</si>
  <si>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</si>
  <si>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</si>
  <si>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</si>
  <si>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</si>
  <si>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</si>
  <si>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</si>
  <si>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</si>
  <si>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</si>
  <si>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</si>
  <si>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</si>
  <si>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</si>
  <si>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</si>
  <si>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</si>
  <si>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</si>
  <si>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</si>
  <si>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</si>
  <si>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</si>
  <si>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</si>
  <si>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</si>
  <si>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</si>
  <si>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</si>
  <si>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</si>
  <si>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</si>
  <si>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</si>
  <si>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</si>
  <si>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</si>
  <si>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</si>
  <si>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</si>
  <si>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</si>
  <si>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</si>
  <si>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</si>
  <si>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</si>
  <si>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</si>
  <si>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</si>
  <si>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</si>
  <si>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</si>
  <si>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</si>
  <si>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</si>
  <si>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</si>
  <si>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</si>
  <si>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</si>
  <si>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</si>
  <si>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</si>
  <si>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</si>
  <si>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</si>
  <si>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</si>
  <si>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</si>
  <si>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</si>
  <si>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</si>
  <si>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</si>
  <si>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</si>
  <si>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</si>
  <si>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</si>
  <si>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</si>
  <si>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</si>
  <si>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</si>
  <si>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</si>
  <si>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</si>
  <si>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</si>
  <si>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</si>
  <si>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</si>
  <si>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</si>
  <si>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</si>
  <si>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</si>
  <si>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</si>
  <si>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</si>
  <si>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</si>
  <si>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</si>
  <si>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</si>
  <si>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</si>
  <si>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</si>
  <si>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</si>
  <si>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</si>
  <si>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</si>
  <si>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</si>
  <si>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</si>
  <si>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</si>
  <si>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</si>
  <si>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</si>
  <si>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</si>
  <si>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</si>
  <si>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</si>
  <si>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</si>
  <si>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</si>
  <si>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</si>
  <si>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</si>
  <si>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</si>
  <si>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</si>
  <si>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</si>
  <si>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</si>
  <si>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</si>
  <si>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</si>
  <si>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</si>
  <si>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</si>
  <si>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</si>
  <si>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</si>
  <si>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</si>
  <si>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</si>
  <si>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</si>
  <si>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</si>
  <si>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</si>
  <si>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</si>
  <si>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</si>
  <si>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</si>
  <si>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</si>
  <si>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</si>
  <si>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</si>
  <si>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</si>
  <si>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</si>
  <si>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</si>
  <si>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</si>
  <si>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</si>
  <si>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</si>
  <si>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</si>
  <si>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</si>
  <si>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</si>
  <si>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</si>
  <si>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</si>
  <si>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</si>
  <si>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</si>
  <si>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</si>
  <si>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</si>
  <si>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</si>
  <si>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</si>
  <si>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</si>
  <si>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</si>
  <si>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</si>
  <si>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</si>
  <si>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</si>
  <si>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</si>
  <si>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</si>
  <si>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</si>
  <si>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</si>
  <si>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</si>
  <si>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</si>
  <si>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</si>
  <si>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</si>
  <si>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</si>
  <si>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</si>
  <si>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</si>
  <si>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</si>
  <si>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</si>
  <si>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</si>
  <si>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</si>
  <si>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</si>
  <si>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</si>
  <si>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</si>
  <si>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</si>
  <si>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</si>
  <si>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</si>
  <si>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</si>
  <si>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</si>
  <si>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</si>
  <si>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</si>
  <si>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</si>
  <si>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</si>
  <si>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</si>
  <si>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</si>
  <si>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</si>
  <si>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</si>
  <si>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</si>
  <si>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</si>
  <si>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</si>
  <si>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</si>
  <si>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</si>
  <si>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</si>
  <si>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</si>
  <si>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</si>
  <si>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</si>
  <si>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</si>
  <si>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</si>
  <si>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</si>
  <si>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</si>
  <si>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</si>
  <si>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</si>
  <si>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</si>
  <si>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</si>
  <si>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</si>
  <si>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</si>
  <si>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</si>
  <si>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</si>
  <si>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</si>
  <si>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</si>
  <si>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</si>
  <si>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</si>
  <si>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</si>
  <si>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</si>
  <si>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</si>
  <si>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</si>
  <si>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</si>
  <si>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</si>
  <si>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</si>
  <si>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</si>
  <si>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</si>
  <si>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</si>
  <si>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</si>
  <si>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</si>
  <si>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</si>
  <si>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</si>
  <si>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</si>
  <si>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</si>
  <si>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</si>
  <si>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</si>
  <si>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</si>
  <si>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</si>
  <si>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</si>
  <si>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</si>
  <si>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</si>
  <si>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</si>
  <si>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</si>
  <si>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</si>
  <si>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</si>
  <si>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</si>
  <si>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</si>
  <si>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</si>
  <si>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</si>
  <si>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</si>
  <si>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</si>
  <si>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</si>
  <si>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</si>
  <si>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</si>
  <si>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</si>
  <si>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</si>
  <si>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</si>
  <si>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</si>
  <si>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</si>
  <si>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</si>
  <si>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</si>
  <si>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</si>
  <si>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</si>
  <si>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</si>
  <si>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</si>
  <si>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</si>
  <si>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</si>
  <si>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</si>
  <si>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</si>
  <si>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</si>
  <si>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</si>
  <si>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</si>
  <si>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</si>
  <si>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</si>
  <si>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</si>
  <si>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</si>
  <si>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</si>
  <si>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</si>
  <si>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</si>
  <si>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</si>
  <si>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</si>
  <si>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</si>
  <si>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</si>
  <si>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</si>
  <si>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</si>
  <si>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</si>
  <si>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</si>
  <si>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</si>
  <si>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</si>
  <si>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</si>
  <si>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</si>
  <si>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</si>
  <si>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</si>
  <si>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</si>
  <si>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</si>
  <si>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</si>
  <si>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</si>
  <si>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</si>
  <si>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</si>
  <si>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</si>
  <si>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</si>
  <si>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</si>
  <si>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</si>
  <si>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</si>
  <si>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</si>
  <si>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</si>
  <si>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</si>
  <si>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</si>
  <si>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</si>
  <si>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</si>
  <si>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</si>
  <si>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</si>
  <si>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</si>
  <si>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</si>
  <si>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</si>
  <si>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</si>
  <si>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</si>
  <si>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</si>
  <si>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</si>
  <si>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</si>
  <si>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</si>
  <si>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</si>
  <si>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</si>
  <si>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</si>
  <si>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</si>
  <si>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</si>
  <si>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</si>
  <si>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</si>
  <si>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</si>
  <si>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</si>
  <si>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</si>
  <si>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</si>
  <si>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</si>
  <si>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</si>
  <si>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</si>
  <si>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</si>
  <si>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</si>
  <si>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</si>
  <si>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</si>
  <si>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</si>
  <si>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</si>
  <si>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</si>
  <si>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</si>
  <si>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</si>
  <si>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</si>
  <si>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</si>
  <si>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</si>
  <si>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</si>
  <si>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</si>
  <si>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</si>
  <si>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</si>
  <si>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</si>
  <si>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</si>
  <si>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</si>
  <si>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</si>
  <si>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</si>
  <si>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</si>
  <si>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</si>
  <si>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</si>
  <si>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</si>
  <si>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</si>
  <si>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</si>
  <si>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</si>
  <si>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</si>
  <si>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</si>
  <si>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</si>
  <si>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</si>
  <si>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</si>
  <si>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</si>
  <si>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</si>
  <si>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</si>
  <si>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</si>
  <si>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</si>
  <si>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</si>
  <si>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</si>
  <si>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</si>
  <si>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</si>
  <si>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</si>
  <si>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</si>
  <si>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</si>
  <si>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</si>
  <si>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</si>
  <si>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</si>
  <si>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</si>
  <si>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</si>
  <si>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</si>
  <si>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</si>
  <si>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</si>
  <si>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</si>
  <si>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</si>
  <si>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</si>
  <si>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</si>
  <si>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</si>
  <si>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</si>
  <si>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</si>
  <si>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</si>
  <si>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</si>
  <si>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</si>
  <si>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</si>
  <si>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</si>
  <si>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</si>
  <si>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</si>
  <si>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</si>
  <si>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</si>
  <si>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</si>
  <si>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</si>
  <si>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</si>
  <si>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</si>
  <si>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</si>
  <si>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</si>
  <si>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</si>
  <si>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</si>
  <si>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</si>
  <si>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</si>
  <si>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</si>
  <si>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</si>
  <si>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</si>
  <si>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</si>
  <si>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</si>
  <si>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</si>
  <si>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</si>
  <si>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</si>
  <si>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</si>
  <si>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</si>
  <si>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</si>
  <si>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</si>
  <si>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</si>
  <si>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</si>
  <si>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</si>
  <si>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</si>
  <si>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</si>
  <si>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</si>
  <si>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</si>
  <si>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</si>
  <si>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</si>
  <si>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</si>
  <si>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</si>
  <si>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</si>
  <si>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</si>
  <si>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</si>
  <si>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</si>
  <si>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</si>
  <si>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</si>
  <si>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</si>
  <si>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</si>
  <si>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</si>
  <si>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</si>
  <si>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</si>
  <si>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</si>
  <si>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</si>
  <si>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</si>
  <si>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</si>
  <si>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</si>
  <si>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</si>
  <si>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</si>
  <si>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</si>
  <si>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</si>
  <si>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</si>
  <si>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</si>
  <si>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</si>
  <si>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</si>
  <si>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</si>
  <si>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</si>
  <si>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</si>
  <si>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</si>
  <si>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</si>
  <si>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</si>
  <si>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</si>
  <si>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</si>
  <si>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</si>
  <si>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</si>
  <si>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</si>
  <si>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</si>
  <si>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</si>
  <si>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</si>
  <si>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</si>
  <si>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</si>
  <si>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</si>
  <si>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</si>
  <si>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</si>
  <si>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</si>
  <si>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</si>
  <si>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</si>
  <si>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</si>
  <si>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</si>
  <si>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</si>
  <si>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</si>
  <si>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</si>
  <si>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</si>
  <si>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</si>
  <si>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</si>
  <si>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</si>
  <si>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</si>
  <si>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</si>
  <si>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</si>
  <si>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</si>
  <si>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</si>
  <si>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</si>
  <si>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</si>
  <si>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</si>
  <si>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</si>
  <si>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</si>
  <si>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</si>
  <si>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</si>
  <si>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</si>
  <si>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</si>
  <si>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</si>
  <si>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</si>
  <si>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</si>
  <si>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</si>
  <si>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</si>
  <si>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</si>
  <si>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</si>
  <si>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</si>
  <si>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</si>
  <si>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</si>
  <si>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</si>
  <si>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</si>
  <si>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</si>
  <si>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</si>
  <si>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</si>
  <si>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</si>
  <si>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</si>
  <si>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</si>
  <si>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</si>
  <si>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</si>
  <si>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</si>
  <si>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</si>
  <si>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</si>
  <si>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</si>
  <si>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</si>
  <si>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</si>
  <si>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</si>
  <si>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</si>
  <si>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</si>
  <si>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</si>
  <si>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</si>
  <si>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</si>
  <si>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</si>
  <si>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</si>
  <si>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</si>
  <si>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</si>
  <si>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</si>
  <si>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</si>
  <si>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</si>
  <si>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</si>
  <si>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</si>
  <si>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</si>
  <si>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</si>
  <si>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</si>
  <si>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</si>
  <si>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</si>
  <si>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</si>
  <si>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</si>
  <si>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</si>
  <si>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</si>
  <si>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</si>
  <si>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</si>
  <si>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</si>
  <si>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</si>
  <si>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</si>
  <si>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</si>
  <si>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</si>
  <si>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</si>
  <si>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</si>
  <si>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</si>
  <si>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</si>
  <si>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</si>
  <si>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</si>
  <si>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</si>
  <si>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</si>
  <si>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</si>
  <si>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</si>
  <si>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</si>
  <si>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</si>
  <si>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</si>
  <si>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</si>
  <si>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</si>
  <si>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</si>
  <si>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</si>
  <si>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</si>
  <si>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</si>
  <si>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</si>
  <si>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</si>
  <si>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</si>
  <si>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</si>
  <si>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</si>
  <si>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</si>
  <si>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</si>
  <si>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</si>
  <si>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</si>
  <si>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</si>
  <si>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</si>
  <si>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</si>
  <si>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</si>
  <si>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</si>
  <si>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</si>
  <si>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</si>
  <si>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</si>
  <si>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</si>
  <si>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</si>
  <si>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</si>
  <si>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</si>
  <si>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</si>
  <si>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</si>
  <si>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</si>
  <si>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</si>
  <si>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</si>
  <si>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</si>
  <si>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</si>
  <si>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</si>
  <si>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</si>
  <si>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</si>
  <si>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</si>
  <si>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</si>
  <si>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</si>
  <si>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</si>
  <si>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</si>
  <si>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</si>
  <si>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</si>
  <si>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</si>
  <si>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</si>
  <si>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</si>
  <si>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</si>
  <si>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</si>
  <si>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</si>
  <si>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</si>
  <si>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</si>
  <si>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</si>
  <si>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</si>
  <si>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</si>
  <si>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</si>
  <si>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</si>
  <si>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</si>
  <si>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</si>
  <si>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</si>
  <si>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</si>
  <si>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</si>
  <si>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</si>
  <si>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</si>
  <si>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</si>
  <si>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</si>
  <si>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</si>
  <si>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</si>
  <si>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</si>
  <si>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</si>
  <si>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</si>
  <si>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</si>
  <si>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</si>
  <si>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</si>
  <si>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</si>
  <si>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</si>
  <si>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</si>
  <si>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</si>
  <si>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</si>
  <si>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</si>
  <si>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</si>
  <si>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</si>
  <si>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</si>
  <si>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</si>
  <si>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</si>
  <si>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</si>
  <si>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</si>
  <si>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</si>
  <si>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</si>
  <si>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</si>
  <si>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</si>
  <si>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</si>
  <si>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</si>
  <si>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</si>
  <si>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</si>
  <si>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</si>
  <si>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</si>
  <si>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</si>
  <si>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</si>
  <si>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</si>
  <si>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</si>
  <si>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</si>
  <si>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</si>
  <si>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</si>
  <si>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</si>
  <si>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</si>
  <si>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</si>
  <si>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</si>
  <si>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</si>
  <si>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</si>
  <si>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</si>
  <si>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</si>
  <si>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</si>
  <si>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</si>
  <si>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</si>
  <si>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</si>
  <si>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</si>
  <si>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</si>
  <si>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</si>
  <si>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</si>
  <si>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</si>
  <si>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</si>
  <si>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</si>
  <si>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</si>
  <si>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</si>
  <si>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</si>
  <si>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</si>
  <si>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</si>
  <si>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</si>
  <si>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</si>
  <si>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</si>
  <si>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</si>
  <si>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</si>
  <si>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</si>
  <si>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</si>
  <si>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</si>
  <si>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</si>
  <si>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</si>
  <si>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</si>
  <si>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</si>
  <si>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</si>
  <si>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</si>
  <si>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</si>
  <si>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</si>
  <si>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</si>
  <si>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</si>
  <si>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</si>
  <si>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</si>
  <si>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</si>
  <si>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</si>
  <si>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</si>
  <si>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</si>
  <si>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</si>
  <si>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</si>
  <si>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</si>
  <si>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</si>
  <si>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</si>
  <si>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</si>
  <si>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</si>
  <si>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</si>
  <si>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</si>
  <si>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</si>
  <si>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</si>
  <si>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</si>
  <si>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</si>
  <si>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</si>
  <si>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</si>
  <si>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</si>
  <si>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</si>
  <si>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</si>
  <si>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</si>
  <si>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</si>
  <si>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</si>
  <si>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</si>
  <si>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</si>
  <si>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</si>
  <si>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</si>
  <si>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</si>
  <si>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</si>
  <si>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</si>
  <si>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</si>
  <si>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</si>
  <si>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</si>
  <si>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</si>
  <si>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</si>
  <si>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</si>
  <si>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</si>
  <si>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</si>
  <si>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</si>
  <si>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</si>
  <si>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</si>
  <si>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</si>
  <si>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</si>
  <si>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</si>
  <si>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</si>
  <si>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</si>
  <si>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</si>
  <si>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</si>
  <si>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</si>
  <si>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</si>
  <si>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</si>
  <si>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</si>
  <si>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</si>
  <si>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</si>
  <si>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</si>
  <si>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</si>
  <si>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</si>
  <si>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</si>
  <si>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</si>
  <si>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</si>
  <si>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</si>
  <si>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</si>
  <si>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</si>
  <si>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</si>
  <si>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</si>
  <si>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</si>
  <si>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</si>
  <si>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</si>
  <si>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</si>
  <si>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</si>
  <si>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</si>
  <si>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</si>
  <si>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</si>
  <si>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</si>
  <si>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</si>
  <si>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</si>
  <si>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</si>
  <si>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</si>
  <si>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</si>
  <si>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</si>
  <si>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</si>
  <si>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</si>
  <si>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</si>
  <si>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</si>
  <si>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</si>
  <si>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</si>
  <si>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</si>
  <si>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</si>
  <si>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</si>
  <si>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</si>
  <si>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</si>
  <si>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</si>
  <si>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</si>
  <si>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</si>
  <si>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</si>
  <si>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</si>
  <si>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</si>
  <si>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</si>
  <si>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</si>
  <si>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</si>
  <si>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</si>
  <si>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</si>
  <si>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</si>
  <si>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</si>
  <si>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</si>
  <si>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</si>
  <si>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</si>
  <si>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</si>
  <si>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</si>
  <si>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</si>
  <si>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</si>
  <si>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</si>
  <si>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</si>
  <si>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</si>
  <si>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</si>
  <si>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</si>
  <si>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</si>
  <si>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</si>
  <si>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</si>
  <si>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</si>
  <si>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</si>
  <si>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</si>
  <si>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</si>
  <si>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</si>
  <si>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</si>
  <si>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</si>
  <si>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</si>
  <si>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</si>
  <si>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</si>
  <si>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</si>
  <si>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</si>
  <si>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</si>
  <si>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</si>
  <si>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</si>
  <si>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</si>
  <si>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</si>
  <si>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</si>
  <si>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</si>
  <si>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</si>
  <si>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</si>
  <si>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</si>
  <si>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</si>
  <si>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</si>
  <si>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</si>
  <si>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</si>
  <si>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</si>
  <si>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</si>
  <si>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</si>
  <si>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</si>
  <si>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</si>
  <si>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</si>
  <si>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</si>
  <si>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</si>
  <si>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</si>
  <si>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</si>
  <si>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</si>
  <si>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</si>
  <si>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</si>
  <si>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</si>
  <si>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</si>
  <si>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</si>
  <si>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</si>
  <si>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</si>
  <si>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</si>
  <si>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</si>
  <si>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</si>
  <si>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</si>
  <si>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</si>
  <si>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</si>
  <si>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</si>
  <si>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</si>
  <si>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</si>
  <si>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</si>
  <si>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</si>
  <si>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</si>
  <si>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</si>
  <si>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</si>
  <si>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</si>
  <si>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</si>
  <si>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</si>
  <si>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</si>
  <si>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</si>
  <si>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</si>
  <si>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</si>
  <si>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</si>
  <si>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</si>
  <si>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</si>
  <si>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</si>
  <si>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</si>
  <si>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</si>
  <si>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</si>
  <si>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</si>
  <si>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</si>
  <si>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</si>
  <si>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</si>
  <si>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</si>
  <si>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</si>
  <si>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</si>
  <si>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</si>
  <si>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</si>
  <si>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</si>
  <si>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</si>
  <si>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</si>
  <si>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</si>
  <si>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</si>
  <si>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</si>
  <si>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</si>
  <si>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</si>
  <si>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</si>
  <si>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</si>
  <si>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</si>
  <si>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</si>
  <si>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</si>
  <si>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</si>
  <si>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</si>
  <si>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</si>
  <si>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</si>
  <si>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</si>
  <si>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</si>
  <si>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</si>
  <si>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</si>
  <si>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</si>
  <si>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</si>
  <si>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</si>
  <si>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</si>
  <si>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</si>
  <si>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</si>
  <si>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</si>
  <si>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</si>
  <si>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</si>
  <si>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</si>
  <si>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</si>
  <si>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</si>
  <si>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</si>
  <si>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</si>
  <si>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</si>
  <si>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</si>
  <si>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</si>
  <si>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</si>
  <si>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</si>
  <si>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</si>
  <si>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</si>
  <si>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</si>
  <si>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</si>
  <si>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</si>
  <si>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</si>
  <si>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</si>
  <si>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</si>
  <si>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</si>
  <si>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</si>
  <si>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</si>
  <si>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</si>
  <si>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</si>
  <si>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</si>
  <si>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</si>
  <si>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</si>
  <si>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</si>
  <si>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</si>
  <si>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</si>
  <si>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</si>
  <si>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</si>
  <si>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</si>
  <si>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</si>
  <si>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</si>
  <si>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</si>
  <si>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</si>
  <si>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</si>
  <si>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</si>
  <si>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</si>
  <si>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</si>
  <si>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</si>
  <si>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</si>
  <si>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</si>
  <si>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</si>
  <si>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</si>
  <si>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</si>
  <si>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</si>
  <si>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</si>
  <si>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</si>
  <si>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</si>
  <si>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</si>
  <si>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</si>
  <si>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</si>
  <si>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</si>
  <si>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</si>
  <si>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</si>
  <si>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</si>
  <si>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</si>
  <si>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</si>
  <si>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</si>
  <si>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</si>
  <si>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</si>
  <si>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</si>
  <si>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</si>
  <si>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</si>
  <si>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</si>
  <si>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</si>
  <si>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</si>
  <si>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</si>
  <si>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</si>
  <si>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</si>
  <si>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</si>
  <si>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</si>
  <si>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</si>
  <si>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</si>
  <si>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</si>
  <si>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</si>
  <si>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</si>
  <si>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</si>
  <si>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</si>
  <si>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</si>
  <si>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</si>
  <si>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</si>
  <si>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</si>
  <si>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</si>
  <si>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</si>
  <si>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</si>
  <si>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</si>
  <si>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</si>
  <si>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</si>
  <si>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</si>
  <si>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</si>
  <si>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</si>
  <si>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</si>
  <si>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</si>
  <si>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</si>
  <si>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</si>
  <si>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</si>
  <si>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</si>
  <si>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</si>
  <si>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</si>
  <si>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</si>
  <si>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</si>
  <si>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</si>
  <si>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</si>
  <si>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</si>
  <si>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</si>
  <si>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</si>
  <si>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</si>
  <si>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</si>
  <si>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</si>
  <si>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</si>
  <si>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</si>
  <si>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</si>
  <si>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</si>
  <si>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</si>
  <si>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</si>
  <si>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</si>
  <si>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</si>
  <si>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</si>
  <si>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</si>
  <si>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</si>
  <si>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</si>
  <si>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</si>
  <si>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</si>
  <si>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</si>
  <si>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</si>
  <si>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</si>
  <si>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</si>
  <si>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</si>
  <si>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</si>
  <si>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</si>
  <si>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</si>
  <si>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</si>
  <si>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</si>
  <si>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</si>
  <si>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</si>
  <si>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</si>
  <si>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</si>
  <si>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</si>
  <si>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</si>
  <si>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</si>
  <si>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</si>
  <si>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</si>
  <si>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</si>
  <si>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</si>
  <si>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</si>
  <si>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</si>
  <si>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</si>
  <si>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</si>
  <si>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</si>
  <si>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</si>
  <si>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</si>
  <si>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</si>
  <si>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</si>
  <si>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</si>
  <si>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</si>
  <si>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</si>
  <si>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</si>
  <si>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</si>
  <si>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</si>
  <si>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</si>
  <si>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</si>
  <si>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</si>
  <si>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</si>
  <si>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</si>
  <si>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</si>
  <si>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</si>
  <si>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</si>
  <si>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</si>
  <si>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</si>
  <si>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</si>
  <si>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</si>
  <si>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</si>
  <si>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</si>
  <si>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</si>
  <si>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</si>
  <si>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</si>
  <si>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</si>
  <si>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</si>
  <si>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</si>
  <si>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</si>
  <si>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</si>
  <si>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</si>
  <si>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</si>
  <si>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</si>
  <si>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</si>
  <si>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</si>
  <si>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</si>
  <si>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</si>
  <si>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</si>
  <si>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</si>
  <si>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</si>
  <si>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</si>
  <si>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</si>
  <si>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</si>
  <si>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</si>
  <si>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</si>
  <si>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</si>
  <si>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</si>
  <si>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</si>
  <si>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</si>
  <si>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</si>
  <si>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</si>
  <si>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</si>
  <si>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</si>
  <si>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</si>
  <si>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</si>
  <si>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</si>
  <si>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</si>
  <si>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</si>
  <si>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</si>
  <si>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</si>
  <si>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</si>
  <si>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</si>
  <si>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</si>
  <si>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</si>
  <si>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</si>
  <si>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</si>
  <si>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</si>
  <si>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</si>
  <si>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</si>
  <si>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</si>
  <si>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</si>
  <si>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</si>
  <si>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</si>
  <si>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</si>
  <si>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</si>
  <si>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</si>
  <si>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</si>
  <si>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</si>
  <si>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</si>
  <si>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</si>
  <si>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</si>
  <si>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</si>
  <si>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</si>
  <si>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</si>
  <si>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</si>
  <si>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</si>
  <si>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</si>
  <si>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</si>
  <si>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</si>
  <si>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</si>
  <si>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</si>
  <si>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</si>
  <si>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</si>
  <si>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</si>
  <si>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</si>
  <si>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</si>
  <si>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</si>
  <si>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</si>
  <si>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</si>
  <si>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</si>
  <si>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</si>
  <si>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</si>
  <si>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</si>
  <si>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</si>
  <si>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</si>
  <si>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</si>
  <si>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</si>
  <si>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</si>
  <si>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</si>
  <si>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</si>
  <si>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</si>
  <si>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</si>
  <si>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</si>
  <si>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</si>
  <si>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</si>
  <si>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</si>
  <si>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</si>
  <si>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</si>
  <si>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</si>
  <si>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</si>
  <si>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</si>
  <si>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</si>
  <si>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</si>
  <si>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</si>
  <si>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</si>
  <si>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</si>
  <si>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</si>
  <si>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</si>
  <si>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</si>
  <si>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</si>
  <si>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</si>
  <si>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</si>
  <si>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</si>
  <si>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</si>
  <si>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</si>
  <si>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</si>
  <si>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</si>
  <si>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</si>
  <si>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</si>
  <si>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</si>
  <si>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</si>
  <si>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</si>
  <si>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</si>
  <si>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</si>
  <si>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</si>
  <si>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</si>
  <si>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</si>
  <si>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</si>
  <si>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</si>
  <si>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</si>
  <si>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</si>
  <si>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</si>
  <si>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</si>
  <si>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</si>
  <si>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</si>
  <si>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</si>
  <si>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</si>
  <si>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</si>
  <si>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</si>
  <si>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</si>
  <si>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</si>
  <si>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</si>
  <si>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</si>
  <si>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</si>
  <si>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</si>
  <si>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</si>
  <si>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</si>
  <si>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</si>
  <si>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</si>
  <si>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</si>
  <si>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</si>
  <si>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</si>
  <si>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</si>
  <si>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</si>
  <si>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</si>
  <si>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</si>
  <si>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</si>
  <si>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</si>
  <si>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</si>
  <si>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</si>
  <si>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</si>
  <si>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</si>
  <si>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</si>
  <si>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</si>
  <si>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</si>
  <si>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</si>
  <si>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</si>
  <si>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</si>
  <si>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</si>
  <si>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</si>
  <si>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</si>
  <si>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</si>
  <si>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</si>
  <si>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</si>
  <si>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</si>
  <si>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</si>
  <si>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</si>
  <si>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</si>
  <si>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</si>
  <si>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</si>
  <si>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</si>
  <si>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</si>
  <si>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</si>
  <si>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</si>
  <si>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</si>
  <si>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</si>
  <si>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</si>
  <si>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</si>
  <si>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</si>
  <si>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</si>
  <si>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</si>
  <si>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</si>
  <si>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</si>
  <si>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</si>
  <si>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</si>
  <si>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</si>
  <si>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</si>
  <si>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</si>
  <si>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</si>
  <si>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</si>
  <si>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</si>
  <si>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</si>
  <si>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</si>
  <si>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</si>
  <si>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</si>
  <si>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</si>
  <si>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</si>
  <si>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</si>
  <si>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</si>
  <si>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</si>
  <si>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</si>
  <si>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</si>
  <si>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</si>
  <si>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</si>
  <si>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</si>
  <si>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</si>
  <si>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</si>
  <si>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</si>
  <si>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</si>
  <si>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</si>
  <si>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</si>
  <si>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</si>
  <si>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</si>
  <si>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</si>
  <si>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</si>
  <si>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</si>
  <si>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</si>
  <si>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</si>
  <si>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</si>
  <si>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</si>
  <si>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</si>
  <si>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</si>
  <si>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</si>
  <si>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</si>
  <si>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</si>
  <si>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</si>
  <si>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</si>
  <si>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</si>
  <si>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</si>
  <si>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</si>
  <si>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</si>
  <si>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</si>
  <si>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</si>
  <si>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</si>
  <si>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</si>
  <si>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</si>
  <si>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</si>
  <si>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</si>
  <si>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</si>
  <si>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</si>
  <si>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</si>
  <si>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</si>
  <si>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</si>
  <si>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</si>
  <si>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</si>
  <si>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</si>
  <si>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</si>
  <si>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</si>
  <si>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</si>
  <si>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</si>
  <si>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</si>
  <si>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</si>
  <si>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</si>
  <si>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</si>
  <si>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</si>
  <si>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</si>
  <si>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</si>
  <si>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</si>
  <si>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</si>
  <si>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</si>
  <si>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</si>
  <si>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</si>
  <si>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</si>
  <si>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</si>
  <si>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</si>
  <si>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</si>
  <si>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</si>
  <si>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</si>
  <si>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</si>
  <si>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</si>
  <si>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</si>
  <si>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</si>
  <si>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</si>
  <si>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</si>
  <si>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</si>
  <si>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</si>
  <si>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</si>
  <si>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</si>
  <si>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</si>
  <si>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</si>
  <si>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</si>
  <si>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</si>
  <si>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</si>
  <si>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</si>
  <si>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</si>
  <si>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</si>
  <si>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</si>
  <si>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</si>
  <si>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</si>
  <si>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</si>
  <si>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</si>
  <si>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</si>
  <si>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</si>
  <si>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</si>
  <si>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</si>
  <si>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</si>
  <si>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</si>
  <si>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</si>
  <si>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</si>
  <si>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</si>
  <si>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</si>
  <si>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</si>
  <si>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</si>
  <si>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</si>
  <si>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</si>
  <si>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</si>
  <si>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</si>
  <si>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</si>
  <si>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</si>
  <si>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</si>
  <si>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</si>
  <si>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</si>
  <si>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</si>
  <si>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</si>
  <si>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</si>
  <si>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</si>
  <si>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</si>
  <si>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</si>
  <si>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</si>
  <si>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</si>
  <si>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</si>
  <si>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</si>
  <si>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</si>
  <si>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</si>
  <si>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</si>
  <si>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</si>
  <si>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</si>
  <si>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</si>
  <si>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</si>
  <si>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</si>
  <si>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</si>
  <si>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</si>
  <si>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</si>
  <si>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</si>
  <si>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</si>
  <si>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</si>
  <si>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</si>
  <si>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</si>
  <si>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</si>
  <si>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</si>
  <si>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</si>
  <si>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</si>
  <si>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</si>
  <si>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</si>
  <si>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</si>
  <si>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</si>
  <si>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</si>
  <si>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</si>
  <si>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</si>
  <si>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</si>
  <si>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</si>
  <si>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</si>
  <si>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</si>
  <si>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</si>
  <si>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</si>
  <si>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</si>
  <si>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</si>
  <si>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</si>
  <si>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</si>
  <si>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</si>
  <si>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</si>
  <si>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</si>
  <si>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</si>
  <si>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</si>
  <si>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</si>
  <si>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</si>
  <si>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</si>
  <si>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</si>
  <si>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</si>
  <si>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</si>
  <si>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</si>
  <si>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</si>
  <si>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</si>
  <si>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</si>
  <si>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</si>
  <si>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</si>
  <si>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</si>
  <si>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</si>
  <si>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</si>
  <si>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</si>
  <si>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</si>
  <si>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</si>
  <si>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</si>
  <si>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</si>
  <si>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</si>
  <si>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</si>
  <si>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</si>
  <si>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</si>
  <si>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</si>
  <si>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</si>
  <si>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</si>
  <si>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</si>
  <si>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</si>
  <si>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</si>
  <si>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</si>
  <si>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</si>
  <si>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</si>
  <si>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</si>
  <si>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</si>
  <si>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</si>
  <si>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</si>
  <si>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</si>
  <si>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</si>
  <si>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</si>
  <si>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</si>
  <si>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</si>
  <si>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</si>
  <si>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</si>
  <si>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</si>
  <si>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</si>
  <si>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</si>
  <si>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</si>
  <si>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</si>
  <si>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</si>
  <si>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</si>
  <si>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</si>
  <si>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</si>
  <si>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</si>
  <si>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</si>
  <si>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</si>
  <si>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</si>
  <si>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</si>
  <si>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</si>
  <si>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</si>
  <si>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</si>
  <si>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</si>
  <si>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</si>
  <si>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</si>
  <si>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</si>
  <si>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</si>
  <si>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</si>
  <si>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</si>
  <si>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</si>
  <si>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</si>
  <si>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</si>
  <si>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</si>
  <si>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</si>
  <si>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</si>
  <si>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</si>
  <si>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</si>
  <si>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</si>
  <si>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</si>
  <si>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</si>
  <si>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</si>
  <si>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</si>
  <si>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</si>
  <si>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</si>
  <si>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</si>
  <si>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</si>
  <si>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</si>
  <si>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</si>
  <si>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</si>
  <si>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</si>
  <si>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</si>
  <si>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</si>
  <si>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</si>
  <si>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</si>
  <si>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</si>
  <si>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</si>
  <si>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</si>
  <si>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</si>
  <si>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</si>
  <si>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</si>
  <si>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</si>
  <si>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</si>
  <si>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</si>
  <si>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</si>
  <si>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</si>
  <si>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</si>
  <si>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</si>
  <si>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</si>
  <si>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</si>
  <si>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</si>
  <si>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</si>
  <si>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</si>
  <si>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</si>
  <si>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</si>
  <si>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</si>
  <si>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</si>
  <si>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</si>
  <si>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</si>
  <si>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</si>
  <si>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</si>
  <si>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</si>
  <si>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</si>
  <si>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</si>
  <si>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</si>
  <si>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</si>
  <si>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</si>
  <si>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</si>
  <si>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</si>
  <si>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</si>
  <si>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</si>
  <si>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</si>
  <si>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</si>
  <si>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</si>
  <si>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</si>
  <si>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</si>
  <si>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</si>
  <si>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</si>
  <si>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</si>
  <si>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</si>
  <si>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</si>
  <si>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</si>
  <si>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</si>
  <si>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</si>
  <si>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</si>
  <si>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</si>
  <si>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</si>
  <si>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</si>
  <si>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</si>
  <si>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</si>
  <si>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</si>
  <si>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</si>
  <si>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</si>
  <si>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</si>
  <si>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</si>
  <si>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</si>
  <si>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</si>
  <si>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</si>
  <si>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</si>
  <si>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</si>
  <si>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</si>
  <si>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</si>
  <si>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</si>
  <si>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</si>
  <si>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</si>
  <si>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</si>
  <si>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</si>
  <si>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</si>
  <si>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</si>
  <si>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</si>
  <si>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</si>
  <si>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</si>
  <si>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</si>
  <si>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</si>
  <si>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</si>
  <si>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</si>
  <si>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</si>
  <si>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</si>
  <si>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</si>
  <si>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</si>
  <si>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</si>
  <si>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</si>
  <si>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</si>
  <si>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</si>
  <si>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</si>
  <si>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</si>
  <si>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</si>
  <si>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</si>
  <si>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</si>
  <si>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</si>
  <si>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</si>
  <si>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</si>
  <si>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</si>
  <si>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</si>
  <si>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</si>
  <si>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</si>
  <si>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</si>
  <si>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</si>
  <si>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</si>
  <si>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</si>
  <si>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</si>
  <si>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</si>
  <si>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</si>
  <si>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</si>
  <si>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</si>
  <si>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</si>
  <si>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</si>
  <si>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</si>
  <si>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</si>
  <si>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</si>
  <si>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</si>
  <si>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</si>
  <si>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</si>
  <si>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</si>
  <si>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</si>
  <si>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</si>
  <si>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</si>
  <si>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</si>
  <si>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</si>
  <si>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</si>
  <si>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</si>
  <si>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</si>
  <si>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</si>
  <si>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</si>
  <si>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</si>
  <si>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</si>
  <si>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</si>
  <si>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</si>
  <si>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</si>
  <si>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</si>
  <si>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</si>
  <si>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</si>
  <si>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</si>
  <si>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</si>
  <si>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</si>
  <si>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</si>
  <si>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</si>
  <si>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</si>
  <si>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</si>
  <si>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</si>
  <si>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</si>
  <si>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</si>
  <si>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</si>
  <si>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</si>
  <si>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</si>
  <si>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</si>
  <si>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</si>
  <si>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</si>
  <si>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</si>
  <si>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</si>
  <si>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</si>
  <si>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</si>
  <si>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</si>
  <si>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</si>
  <si>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</si>
  <si>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</si>
  <si>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</si>
  <si>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</si>
  <si>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</si>
  <si>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</si>
  <si>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</si>
  <si>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</si>
  <si>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</si>
  <si>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</si>
  <si>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</si>
  <si>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</si>
  <si>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</si>
  <si>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</si>
  <si>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</si>
  <si>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</si>
  <si>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</si>
  <si>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</si>
  <si>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</si>
  <si>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</si>
  <si>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</si>
  <si>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</si>
  <si>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</si>
  <si>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</si>
  <si>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</si>
  <si>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</si>
  <si>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</si>
  <si>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</si>
  <si>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</si>
  <si>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</si>
  <si>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</si>
  <si>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</si>
  <si>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</si>
  <si>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</si>
  <si>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</si>
  <si>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</si>
  <si>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</si>
  <si>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</si>
  <si>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</si>
  <si>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</si>
  <si>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</si>
  <si>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</si>
  <si>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</si>
  <si>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</si>
  <si>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</si>
  <si>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</si>
  <si>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</si>
  <si>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</si>
  <si>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</si>
  <si>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</si>
  <si>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</si>
  <si>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</si>
  <si>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</si>
  <si>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</si>
  <si>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</si>
  <si>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</si>
  <si>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</si>
  <si>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</si>
  <si>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</si>
  <si>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</si>
  <si>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</si>
  <si>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</si>
  <si>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</si>
  <si>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</si>
  <si>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</si>
  <si>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</si>
  <si>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</si>
  <si>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</si>
  <si>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</si>
  <si>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</si>
  <si>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</si>
  <si>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</si>
  <si>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</si>
  <si>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</si>
  <si>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</si>
  <si>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</si>
  <si>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</si>
  <si>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</si>
  <si>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</si>
  <si>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</si>
  <si>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</si>
  <si>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</si>
  <si>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</si>
  <si>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</si>
  <si>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</si>
  <si>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</si>
  <si>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</si>
  <si>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</si>
  <si>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</si>
  <si>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</si>
  <si>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</si>
  <si>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</si>
  <si>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</si>
  <si>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</si>
  <si>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</si>
  <si>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</si>
  <si>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</si>
  <si>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</si>
  <si>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</si>
  <si>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</si>
  <si>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</si>
  <si>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</si>
  <si>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</si>
  <si>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</si>
  <si>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</si>
  <si>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</si>
  <si>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</si>
  <si>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</si>
  <si>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</si>
  <si>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</si>
  <si>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</si>
  <si>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</si>
  <si>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</si>
  <si>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</si>
  <si>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</si>
  <si>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</si>
  <si>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</si>
  <si>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</si>
  <si>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</si>
  <si>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</si>
  <si>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</si>
  <si>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</si>
  <si>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</si>
  <si>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</si>
  <si>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</si>
  <si>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</si>
  <si>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</si>
  <si>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</si>
  <si>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</si>
  <si>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</si>
  <si>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</si>
  <si>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</si>
  <si>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</si>
  <si>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</si>
  <si>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</si>
  <si>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</si>
  <si>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</si>
  <si>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</si>
  <si>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</si>
  <si>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</si>
  <si>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</si>
  <si>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</si>
  <si>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</si>
  <si>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</si>
  <si>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</si>
  <si>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</si>
  <si>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</si>
  <si>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</si>
  <si>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</si>
  <si>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</si>
  <si>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</si>
  <si>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</si>
  <si>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</si>
  <si>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</si>
  <si>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</si>
  <si>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</si>
  <si>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</si>
  <si>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</si>
  <si>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</si>
  <si>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</si>
  <si>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</si>
  <si>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</si>
  <si>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</si>
  <si>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</si>
  <si>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</si>
  <si>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</si>
  <si>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</si>
  <si>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</si>
  <si>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</si>
  <si>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</si>
  <si>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</si>
  <si>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</si>
  <si>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</si>
  <si>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</si>
  <si>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</si>
  <si>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</si>
  <si>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</si>
  <si>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</si>
  <si>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</si>
  <si>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</si>
  <si>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</si>
  <si>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</si>
  <si>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</si>
  <si>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</si>
  <si>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</si>
  <si>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</si>
  <si>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</si>
  <si>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</si>
  <si>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</si>
  <si>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</si>
  <si>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</si>
  <si>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</si>
  <si>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</si>
  <si>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</si>
  <si>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</si>
  <si>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</si>
  <si>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</si>
  <si>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</si>
  <si>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</si>
  <si>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</si>
  <si>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</si>
  <si>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</si>
  <si>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</si>
  <si>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</si>
  <si>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</si>
  <si>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</si>
  <si>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</si>
  <si>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</si>
  <si>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</si>
  <si>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</si>
  <si>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</si>
  <si>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</si>
  <si>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</si>
  <si>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</si>
  <si>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</si>
  <si>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</si>
  <si>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</si>
  <si>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</si>
  <si>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</si>
  <si>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</si>
  <si>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</si>
  <si>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</si>
  <si>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</si>
  <si>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</si>
  <si>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</si>
  <si>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</si>
  <si>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</si>
  <si>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</si>
  <si>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</si>
  <si>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</si>
  <si>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</si>
  <si>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</si>
  <si>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</si>
  <si>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</si>
  <si>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</si>
  <si>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</si>
  <si>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</si>
  <si>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</si>
  <si>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</si>
  <si>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</si>
  <si>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</si>
  <si>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</si>
  <si>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</si>
  <si>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</si>
  <si>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</si>
  <si>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</si>
  <si>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</si>
  <si>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</si>
  <si>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</si>
  <si>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</si>
  <si>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</si>
  <si>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</si>
  <si>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</si>
  <si>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</si>
  <si>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</si>
  <si>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</si>
  <si>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</si>
  <si>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</si>
  <si>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</si>
  <si>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</si>
  <si>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</si>
  <si>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</si>
  <si>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</si>
  <si>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</si>
  <si>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</si>
  <si>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</si>
  <si>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</si>
  <si>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</si>
  <si>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</si>
  <si>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</si>
  <si>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</si>
  <si>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</si>
  <si>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</si>
  <si>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</si>
  <si>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</si>
  <si>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</si>
  <si>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</si>
  <si>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</si>
  <si>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</si>
  <si>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</si>
  <si>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</si>
  <si>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</si>
  <si>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</si>
  <si>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</si>
  <si>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</si>
  <si>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</si>
  <si>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</si>
  <si>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</si>
  <si>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</si>
  <si>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</si>
  <si>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</si>
  <si>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</si>
  <si>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</si>
  <si>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</si>
  <si>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</si>
  <si>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</si>
  <si>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</si>
  <si>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</si>
  <si>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</si>
  <si>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</si>
  <si>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</si>
  <si>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</si>
  <si>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</si>
  <si>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</si>
  <si>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</si>
  <si>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</si>
  <si>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</si>
  <si>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</si>
  <si>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</si>
  <si>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</si>
  <si>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</si>
  <si>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</si>
  <si>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</si>
  <si>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</si>
  <si>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</si>
  <si>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</si>
  <si>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</si>
  <si>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</si>
  <si>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</si>
  <si>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</si>
  <si>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</si>
  <si>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</si>
  <si>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</si>
  <si>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</si>
  <si>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</si>
  <si>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</si>
  <si>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</si>
  <si>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</si>
  <si>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</si>
  <si>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</si>
  <si>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</si>
  <si>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</si>
  <si>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</si>
  <si>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</si>
  <si>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</si>
  <si>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</si>
  <si>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</si>
  <si>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</si>
  <si>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</si>
  <si>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</si>
  <si>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</si>
  <si>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</si>
  <si>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</si>
  <si>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</si>
  <si>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</si>
  <si>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</si>
  <si>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</si>
  <si>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</si>
  <si>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</si>
  <si>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</si>
  <si>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</si>
  <si>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</si>
  <si>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</si>
  <si>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</si>
  <si>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</si>
  <si>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</si>
  <si>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</si>
  <si>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</si>
  <si>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</si>
  <si>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</si>
  <si>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</si>
  <si>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</si>
  <si>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</si>
  <si>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</si>
  <si>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</si>
  <si>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</si>
  <si>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</si>
  <si>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</si>
  <si>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</si>
  <si>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</si>
  <si>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</si>
  <si>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</si>
  <si>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</si>
  <si>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</si>
  <si>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</si>
  <si>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</si>
  <si>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</si>
  <si>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</si>
  <si>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</si>
  <si>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</si>
  <si>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</si>
  <si>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</si>
  <si>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</si>
  <si>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</si>
  <si>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</si>
  <si>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</si>
  <si>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</si>
  <si>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</si>
  <si>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</si>
  <si>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</si>
  <si>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</si>
  <si>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</si>
  <si>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</si>
  <si>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</si>
  <si>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</si>
  <si>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</si>
  <si>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</si>
  <si>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</si>
  <si>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</si>
  <si>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</si>
  <si>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</si>
  <si>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</si>
  <si>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</si>
  <si>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</si>
  <si>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</si>
  <si>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</si>
  <si>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</si>
  <si>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</si>
  <si>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</si>
  <si>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</si>
  <si>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</si>
  <si>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</si>
  <si>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</si>
  <si>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</si>
  <si>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</si>
  <si>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</si>
  <si>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</si>
  <si>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</si>
  <si>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</si>
  <si>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</si>
  <si>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</si>
  <si>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</si>
  <si>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</si>
  <si>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</si>
  <si>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</si>
  <si>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</si>
  <si>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</si>
  <si>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</si>
  <si>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</si>
  <si>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</si>
  <si>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</si>
  <si>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</si>
  <si>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</si>
  <si>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</si>
  <si>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</si>
  <si>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</si>
  <si>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</si>
  <si>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</si>
  <si>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</si>
  <si>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</si>
  <si>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</si>
  <si>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</si>
  <si>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</si>
  <si>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</si>
  <si>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</si>
  <si>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</si>
  <si>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</si>
  <si>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</si>
  <si>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</si>
  <si>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</si>
  <si>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</si>
  <si>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</si>
  <si>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</si>
  <si>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</si>
  <si>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</si>
  <si>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</si>
  <si>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</si>
  <si>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</si>
  <si>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</si>
  <si>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</si>
  <si>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</si>
  <si>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</si>
  <si>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</si>
  <si>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</si>
  <si>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</si>
  <si>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</si>
  <si>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</si>
  <si>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</si>
  <si>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</si>
  <si>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</si>
  <si>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</si>
  <si>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</si>
  <si>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</si>
  <si>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</si>
  <si>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</si>
  <si>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</si>
  <si>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</si>
  <si>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</si>
  <si>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</si>
  <si>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</si>
  <si>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</si>
  <si>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</si>
  <si>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</si>
  <si>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</si>
  <si>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</si>
  <si>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</si>
  <si>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</si>
  <si>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</si>
  <si>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</si>
  <si>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</si>
  <si>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</si>
  <si>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</si>
  <si>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</si>
  <si>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</si>
  <si>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</si>
  <si>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</si>
  <si>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</si>
  <si>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</si>
  <si>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</si>
  <si>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</si>
  <si>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</si>
  <si>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</si>
  <si>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</si>
  <si>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</si>
  <si>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</si>
  <si>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</si>
  <si>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</si>
  <si>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</si>
  <si>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</si>
  <si>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</si>
  <si>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</si>
  <si>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</si>
  <si>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</si>
  <si>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</si>
  <si>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</si>
  <si>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</si>
  <si>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</si>
  <si>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</si>
  <si>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</si>
  <si>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</si>
  <si>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</si>
  <si>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</si>
  <si>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</si>
  <si>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</si>
  <si>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</si>
  <si>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</si>
  <si>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</si>
  <si>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</si>
  <si>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</si>
  <si>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</si>
  <si>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</si>
  <si>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</si>
  <si>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</si>
  <si>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</si>
  <si>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</si>
  <si>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</si>
  <si>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</si>
  <si>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</si>
  <si>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</si>
  <si>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</si>
  <si>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</si>
  <si>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</si>
  <si>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</si>
  <si>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</si>
  <si>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</si>
  <si>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</si>
  <si>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</si>
  <si>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</si>
  <si>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</si>
  <si>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</si>
  <si>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</si>
  <si>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</si>
  <si>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</si>
  <si>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</si>
  <si>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</si>
  <si>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</si>
  <si>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</si>
  <si>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</si>
  <si>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</si>
  <si>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</si>
  <si>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</si>
  <si>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</si>
  <si>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</si>
  <si>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</si>
  <si>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</si>
  <si>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</si>
  <si>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</si>
  <si>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</si>
  <si>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</si>
  <si>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</si>
  <si>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</si>
  <si>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</si>
  <si>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</si>
  <si>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</si>
  <si>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</si>
  <si>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</si>
  <si>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</si>
  <si>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</si>
  <si>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</si>
  <si>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</si>
  <si>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</si>
  <si>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</si>
  <si>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</si>
  <si>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</si>
  <si>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</si>
  <si>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</si>
  <si>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</si>
  <si>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</si>
  <si>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</si>
  <si>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</si>
  <si>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</si>
  <si>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</si>
  <si>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</si>
  <si>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</si>
  <si>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</si>
  <si>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</si>
  <si>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</si>
  <si>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</si>
  <si>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</si>
  <si>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</si>
  <si>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</si>
  <si>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</si>
  <si>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</si>
  <si>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</si>
  <si>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</si>
  <si>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</si>
  <si>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</si>
  <si>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</si>
  <si>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</si>
  <si>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</si>
  <si>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</si>
  <si>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</si>
  <si>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</si>
  <si>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</si>
  <si>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</si>
  <si>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</si>
  <si>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</si>
  <si>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</si>
  <si>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</si>
  <si>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</si>
  <si>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</si>
  <si>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</si>
  <si>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</si>
  <si>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</si>
  <si>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</si>
  <si>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</si>
  <si>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</si>
  <si>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</si>
  <si>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</si>
  <si>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</si>
  <si>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</si>
  <si>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</si>
  <si>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</si>
  <si>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</si>
  <si>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</si>
  <si>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</si>
  <si>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</si>
  <si>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</si>
  <si>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</si>
  <si>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</si>
  <si>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</si>
  <si>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</si>
  <si>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</si>
  <si>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</si>
  <si>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</si>
  <si>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</si>
  <si>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</si>
  <si>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</si>
  <si>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</si>
  <si>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</si>
  <si>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</si>
  <si>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</si>
  <si>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</si>
  <si>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</si>
  <si>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</si>
  <si>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</si>
  <si>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</si>
  <si>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</si>
  <si>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</si>
  <si>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</si>
  <si>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</si>
  <si>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</si>
  <si>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</si>
  <si>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</si>
  <si>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</si>
  <si>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</si>
  <si>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</si>
  <si>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</si>
  <si>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</si>
  <si>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</si>
  <si>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</si>
  <si>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</si>
  <si>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</si>
  <si>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</si>
  <si>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</si>
  <si>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</si>
  <si>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</si>
  <si>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</si>
  <si>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</si>
  <si>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</si>
  <si>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</si>
  <si>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</si>
  <si>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</si>
  <si>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</si>
  <si>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</si>
  <si>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</si>
  <si>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</si>
  <si>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</si>
  <si>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</si>
  <si>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</si>
  <si>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</si>
  <si>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</si>
  <si>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</si>
  <si>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</si>
  <si>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</si>
  <si>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</si>
  <si>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</si>
  <si>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</si>
  <si>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</si>
  <si>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</si>
  <si>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</si>
  <si>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</si>
  <si>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</si>
  <si>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</si>
  <si>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</si>
  <si>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</si>
  <si>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</si>
  <si>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</si>
  <si>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</si>
  <si>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</si>
  <si>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</si>
  <si>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</si>
  <si>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</si>
  <si>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</si>
  <si>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</si>
  <si>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</si>
  <si>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</si>
  <si>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</si>
  <si>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</si>
  <si>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</si>
  <si>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</si>
  <si>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</si>
  <si>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</si>
  <si>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</si>
  <si>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</si>
  <si>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</si>
  <si>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</si>
  <si>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</si>
  <si>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</si>
  <si>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</si>
  <si>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</si>
  <si>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</si>
  <si>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</si>
  <si>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</si>
  <si>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</si>
  <si>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</si>
  <si>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</si>
  <si>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</si>
  <si>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</si>
  <si>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</si>
  <si>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</si>
  <si>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</si>
  <si>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</si>
  <si>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</si>
  <si>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</si>
  <si>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</si>
  <si>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</si>
  <si>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</si>
  <si>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</si>
  <si>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</si>
  <si>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</si>
  <si>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</si>
  <si>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</si>
  <si>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</si>
  <si>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</si>
  <si>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</si>
  <si>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</si>
  <si>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</si>
  <si>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</si>
  <si>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</si>
  <si>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</si>
  <si>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</si>
  <si>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</si>
  <si>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</si>
  <si>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</si>
  <si>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</si>
  <si>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</si>
  <si>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</si>
  <si>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</si>
  <si>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</si>
  <si>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</si>
  <si>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</si>
  <si>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</si>
  <si>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</si>
  <si>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</si>
  <si>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</si>
  <si>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</si>
  <si>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</si>
  <si>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</si>
  <si>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</si>
  <si>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</si>
  <si>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</si>
  <si>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</si>
  <si>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</si>
  <si>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</si>
  <si>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</si>
  <si>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</si>
  <si>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</si>
  <si>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</si>
  <si>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</si>
  <si>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</si>
  <si>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</si>
  <si>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</si>
  <si>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</si>
  <si>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</si>
  <si>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</si>
  <si>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</si>
  <si>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</si>
  <si>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</si>
  <si>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</si>
  <si>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</si>
  <si>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</si>
  <si>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</si>
  <si>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</si>
  <si>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</si>
  <si>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</si>
  <si>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</si>
  <si>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</si>
  <si>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</si>
  <si>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</si>
  <si>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</si>
  <si>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</si>
  <si>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</si>
  <si>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</si>
  <si>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</si>
  <si>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</si>
  <si>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</si>
  <si>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</si>
  <si>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</si>
  <si>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</si>
  <si>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</si>
  <si>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</si>
  <si>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</si>
  <si>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</si>
  <si>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</si>
  <si>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</si>
  <si>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</si>
  <si>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</si>
  <si>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</si>
  <si>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</si>
  <si>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</si>
  <si>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</si>
  <si>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</si>
  <si>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</si>
  <si>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</si>
  <si>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</si>
  <si>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</si>
  <si>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</si>
  <si>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</si>
  <si>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</si>
  <si>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</si>
  <si>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</si>
  <si>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</si>
  <si>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</si>
  <si>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</si>
  <si>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</si>
  <si>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</si>
  <si>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</si>
  <si>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</si>
  <si>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</si>
  <si>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</si>
  <si>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</si>
  <si>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</si>
  <si>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</si>
  <si>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</si>
  <si>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</si>
  <si>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</si>
  <si>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</si>
  <si>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</si>
  <si>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</si>
  <si>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</si>
  <si>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</si>
  <si>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</si>
  <si>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</si>
  <si>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</si>
  <si>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</si>
  <si>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</si>
  <si>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</si>
  <si>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</si>
  <si>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</si>
  <si>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</si>
  <si>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</si>
  <si>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</si>
  <si>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</si>
  <si>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</si>
  <si>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</si>
  <si>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</si>
  <si>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</si>
  <si>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</si>
  <si>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</si>
  <si>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</si>
  <si>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</si>
  <si>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</si>
  <si>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</si>
  <si>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</si>
  <si>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</si>
  <si>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</si>
  <si>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</si>
  <si>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</si>
  <si>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</si>
  <si>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</si>
  <si>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</si>
  <si>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</si>
  <si>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</si>
  <si>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</si>
  <si>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</si>
  <si>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</si>
  <si>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</si>
  <si>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</si>
  <si>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</si>
  <si>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</si>
  <si>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</si>
  <si>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</si>
  <si>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</si>
  <si>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</si>
  <si>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</si>
  <si>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</si>
  <si>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</si>
  <si>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</si>
  <si>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</si>
  <si>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</si>
  <si>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</si>
  <si>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</si>
  <si>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</si>
  <si>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</si>
  <si>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</si>
  <si>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</si>
  <si>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</si>
  <si>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</si>
  <si>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</si>
  <si>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</si>
  <si>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</si>
  <si>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</si>
  <si>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</si>
  <si>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</si>
  <si>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</si>
  <si>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</si>
  <si>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</si>
  <si>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</si>
  <si>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</si>
  <si>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</si>
  <si>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</si>
  <si>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</si>
  <si>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</si>
  <si>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</si>
  <si>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</si>
  <si>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</si>
  <si>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</si>
  <si>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</si>
  <si>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</si>
  <si>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</si>
  <si>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</si>
  <si>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</si>
  <si>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</si>
  <si>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</si>
  <si>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</si>
  <si>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</si>
  <si>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</si>
  <si>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</si>
  <si>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</si>
  <si>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</si>
  <si>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</si>
  <si>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</si>
  <si>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</si>
  <si>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</si>
  <si>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</si>
  <si>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</si>
  <si>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</si>
  <si>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</si>
  <si>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</si>
  <si>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</si>
  <si>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</si>
  <si>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</si>
  <si>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</si>
  <si>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</si>
  <si>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</si>
  <si>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</si>
  <si>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</si>
  <si>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</si>
  <si>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</si>
  <si>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</si>
  <si>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</si>
  <si>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</si>
  <si>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</si>
  <si>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</si>
  <si>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</si>
  <si>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</si>
  <si>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</si>
  <si>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</si>
  <si>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</si>
  <si>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</si>
  <si>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</si>
  <si>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</si>
  <si>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</si>
  <si>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</si>
  <si>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</si>
  <si>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</si>
  <si>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</si>
  <si>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</si>
  <si>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</si>
  <si>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</si>
  <si>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</si>
  <si>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</si>
  <si>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</si>
  <si>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</si>
  <si>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</si>
  <si>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</si>
  <si>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</si>
  <si>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</si>
  <si>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</si>
  <si>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</si>
  <si>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</si>
  <si>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</si>
  <si>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</si>
  <si>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</si>
  <si>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</si>
  <si>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</si>
  <si>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</si>
  <si>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</si>
  <si>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</si>
  <si>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</si>
  <si>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</si>
  <si>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</si>
  <si>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</si>
  <si>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</si>
  <si>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</si>
  <si>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</si>
  <si>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</si>
  <si>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</si>
  <si>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</si>
  <si>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</si>
  <si>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</si>
  <si>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</si>
  <si>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</si>
  <si>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</si>
  <si>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</si>
  <si>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</si>
  <si>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</si>
  <si>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</si>
  <si>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</si>
  <si>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</si>
  <si>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</si>
  <si>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</si>
  <si>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</si>
  <si>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</si>
  <si>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</si>
  <si>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</si>
  <si>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</si>
  <si>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</si>
  <si>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</si>
  <si>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</si>
  <si>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</si>
  <si>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</si>
  <si>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</si>
  <si>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</si>
  <si>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</si>
  <si>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</si>
  <si>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</si>
  <si>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</si>
  <si>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</si>
  <si>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</si>
  <si>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</si>
  <si>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</si>
  <si>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</si>
  <si>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</si>
  <si>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</si>
  <si>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</si>
  <si>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</si>
  <si>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</si>
  <si>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</si>
  <si>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</si>
  <si>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</si>
  <si>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</si>
  <si>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</si>
  <si>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</si>
  <si>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</si>
  <si>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</si>
  <si>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</si>
  <si>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</si>
  <si>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</si>
  <si>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</si>
  <si>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</si>
  <si>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</si>
  <si>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</si>
  <si>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</si>
  <si>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</si>
  <si>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</si>
  <si>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</si>
  <si>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</si>
  <si>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</si>
  <si>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</si>
  <si>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</si>
  <si>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</si>
  <si>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</si>
  <si>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</si>
  <si>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</si>
  <si>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</si>
  <si>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</si>
  <si>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</si>
  <si>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</si>
  <si>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</si>
  <si>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</si>
  <si>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</si>
  <si>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</si>
  <si>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</si>
  <si>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</si>
  <si>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</si>
  <si>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</si>
  <si>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</si>
  <si>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</si>
  <si>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</si>
  <si>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</si>
  <si>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</si>
  <si>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</si>
  <si>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</si>
  <si>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</si>
  <si>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</si>
  <si>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</si>
  <si>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</si>
  <si>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</si>
  <si>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</si>
  <si>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</si>
  <si>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</si>
  <si>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</si>
  <si>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</si>
  <si>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</si>
  <si>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</si>
  <si>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</si>
  <si>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</si>
  <si>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</si>
  <si>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</si>
  <si>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</si>
  <si>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</si>
  <si>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</si>
  <si>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</si>
  <si>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</si>
  <si>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</si>
  <si>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</si>
  <si>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</si>
  <si>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</si>
  <si>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</si>
  <si>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</si>
  <si>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</si>
  <si>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</si>
  <si>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</si>
  <si>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</si>
  <si>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</si>
  <si>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</si>
  <si>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</si>
  <si>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</si>
  <si>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</si>
  <si>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</si>
  <si>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</si>
  <si>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</si>
  <si>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</si>
  <si>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</si>
  <si>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</si>
  <si>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</si>
  <si>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</si>
  <si>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</si>
  <si>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</si>
  <si>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</si>
  <si>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</si>
  <si>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</si>
  <si>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</si>
  <si>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</si>
  <si>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</si>
  <si>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</si>
  <si>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</si>
  <si>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</si>
  <si>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</si>
  <si>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</si>
  <si>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</si>
  <si>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</si>
  <si>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</si>
  <si>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</si>
  <si>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</si>
  <si>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</si>
  <si>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</si>
  <si>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</si>
  <si>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</si>
  <si>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</si>
  <si>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</si>
  <si>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</si>
  <si>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</si>
  <si>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</si>
  <si>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</si>
  <si>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</si>
  <si>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</si>
  <si>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</si>
  <si>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</si>
  <si>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</si>
  <si>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</si>
  <si>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</si>
  <si>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</si>
  <si>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</si>
  <si>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</si>
  <si>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</si>
  <si>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</si>
  <si>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</si>
  <si>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</si>
  <si>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</si>
  <si>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</si>
  <si>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</si>
  <si>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</si>
  <si>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</si>
  <si>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</si>
  <si>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</si>
  <si>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</si>
  <si>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</si>
  <si>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</si>
  <si>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</si>
  <si>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</si>
  <si>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</si>
  <si>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</si>
  <si>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</si>
  <si>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</si>
  <si>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</si>
  <si>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</si>
  <si>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</si>
  <si>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</si>
  <si>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</si>
  <si>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</si>
  <si>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</si>
  <si>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</si>
  <si>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</si>
  <si>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</si>
  <si>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</si>
  <si>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</si>
  <si>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</si>
  <si>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</si>
  <si>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</si>
  <si>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</si>
  <si>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</si>
  <si>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</si>
  <si>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</si>
  <si>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</si>
  <si>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</si>
  <si>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</si>
  <si>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</si>
  <si>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</si>
  <si>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</si>
  <si>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</si>
  <si>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</si>
  <si>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</si>
  <si>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</si>
  <si>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</si>
  <si>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</si>
  <si>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</si>
  <si>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</si>
  <si>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</si>
  <si>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</si>
  <si>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</si>
  <si>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</si>
  <si>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</si>
  <si>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</si>
  <si>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</si>
  <si>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</si>
  <si>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</si>
  <si>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</si>
  <si>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</si>
  <si>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</si>
  <si>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</si>
  <si>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</si>
  <si>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</si>
  <si>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</si>
  <si>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</si>
  <si>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</si>
  <si>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</si>
  <si>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</si>
  <si>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</si>
  <si>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</si>
  <si>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</si>
  <si>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</si>
  <si>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</si>
  <si>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</si>
  <si>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</si>
  <si>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</si>
  <si>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</si>
  <si>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</si>
  <si>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</si>
  <si>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</si>
  <si>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</si>
  <si>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</si>
  <si>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</si>
  <si>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</si>
  <si>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</si>
  <si>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</si>
  <si>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</si>
  <si>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</si>
  <si>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</si>
  <si>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</si>
  <si>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</si>
  <si>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</si>
  <si>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</si>
  <si>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</si>
  <si>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</si>
  <si>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</si>
  <si>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</si>
  <si>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</si>
  <si>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</si>
  <si>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</si>
  <si>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</si>
  <si>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</si>
  <si>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</si>
  <si>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</si>
  <si>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</si>
  <si>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</si>
  <si>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</si>
  <si>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</si>
  <si>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</si>
  <si>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</si>
  <si>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</si>
  <si>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</si>
  <si>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</si>
  <si>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</si>
  <si>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</si>
  <si>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</si>
  <si>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</si>
  <si>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</si>
  <si>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</si>
  <si>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</si>
  <si>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</si>
  <si>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</si>
  <si>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</si>
  <si>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</si>
  <si>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</si>
  <si>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</si>
  <si>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</si>
  <si>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</si>
  <si>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</si>
  <si>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</si>
  <si>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</si>
  <si>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</si>
  <si>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</si>
  <si>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</si>
  <si>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</si>
  <si>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</si>
  <si>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</si>
  <si>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</si>
  <si>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</si>
  <si>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</si>
  <si>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</si>
  <si>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</si>
  <si>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</si>
  <si>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</si>
  <si>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</si>
  <si>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</si>
  <si>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</si>
  <si>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</si>
  <si>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</si>
  <si>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</si>
  <si>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</si>
  <si>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</si>
  <si>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</si>
  <si>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</si>
  <si>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</si>
  <si>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</si>
  <si>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</si>
  <si>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</si>
  <si>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</si>
  <si>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</si>
  <si>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</si>
  <si>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</si>
  <si>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</si>
  <si>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</si>
  <si>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</si>
  <si>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</si>
  <si>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</si>
  <si>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</si>
  <si>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</si>
  <si>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</si>
  <si>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</si>
  <si>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</si>
  <si>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</si>
  <si>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</si>
  <si>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</si>
  <si>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</si>
  <si>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</si>
  <si>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</si>
  <si>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</si>
  <si>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</si>
  <si>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</si>
  <si>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</si>
  <si>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</si>
  <si>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</si>
  <si>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</si>
  <si>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</si>
  <si>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</si>
  <si>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</si>
  <si>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</si>
  <si>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</si>
  <si>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</si>
  <si>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</si>
  <si>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</si>
  <si>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</si>
  <si>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</si>
  <si>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</si>
  <si>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</si>
  <si>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</si>
  <si>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</si>
  <si>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</si>
  <si>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</si>
  <si>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</si>
  <si>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</si>
  <si>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</si>
  <si>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</si>
  <si>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</si>
  <si>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</si>
  <si>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</si>
  <si>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</si>
  <si>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</si>
  <si>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</si>
  <si>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</si>
  <si>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</si>
  <si>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</si>
  <si>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</si>
  <si>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</si>
  <si>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</si>
  <si>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</si>
  <si>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</si>
  <si>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</si>
  <si>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</si>
  <si>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</si>
  <si>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</si>
  <si>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</si>
  <si>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</si>
  <si>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</si>
  <si>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</si>
  <si>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</si>
  <si>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</si>
  <si>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</si>
  <si>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</si>
  <si>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</si>
  <si>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</si>
  <si>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</si>
  <si>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</si>
  <si>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</si>
  <si>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</si>
  <si>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</si>
  <si>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</si>
  <si>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</si>
  <si>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</si>
  <si>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</si>
  <si>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</si>
  <si>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</si>
  <si>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</si>
  <si>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</si>
  <si>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</si>
  <si>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</si>
  <si>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</si>
  <si>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</si>
  <si>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</si>
  <si>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</si>
  <si>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</si>
  <si>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</si>
  <si>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</si>
  <si>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</si>
  <si>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</si>
  <si>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</si>
  <si>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</si>
  <si>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</si>
  <si>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</si>
  <si>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</si>
  <si>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</si>
  <si>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</si>
  <si>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</si>
  <si>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</si>
  <si>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</si>
  <si>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</si>
  <si>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</si>
  <si>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</si>
  <si>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</si>
  <si>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</si>
  <si>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</si>
  <si>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</si>
  <si>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</si>
  <si>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</si>
  <si>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</si>
  <si>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</si>
  <si>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</si>
  <si>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</si>
  <si>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</si>
  <si>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</si>
  <si>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</si>
  <si>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</si>
  <si>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</si>
  <si>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</si>
  <si>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</si>
  <si>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</si>
  <si>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</si>
  <si>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</si>
  <si>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</si>
  <si>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</si>
  <si>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</si>
  <si>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</si>
  <si>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</si>
  <si>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</si>
  <si>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</si>
  <si>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</si>
  <si>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</si>
  <si>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</si>
  <si>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</si>
  <si>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</si>
  <si>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</si>
  <si>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</si>
  <si>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</si>
  <si>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</si>
  <si>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</si>
  <si>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</si>
  <si>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</si>
  <si>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</si>
  <si>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</si>
  <si>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</si>
  <si>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</si>
  <si>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</si>
  <si>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</si>
  <si>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</si>
  <si>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</si>
  <si>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</si>
  <si>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</si>
  <si>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</si>
  <si>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</si>
  <si>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</si>
  <si>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</si>
  <si>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</si>
  <si>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</si>
  <si>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</si>
  <si>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</si>
  <si>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</si>
  <si>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</si>
  <si>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</si>
  <si>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</si>
  <si>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</si>
  <si>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</si>
  <si>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</si>
  <si>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</si>
  <si>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</si>
  <si>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</si>
  <si>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</si>
  <si>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</si>
  <si>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</si>
  <si>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</si>
  <si>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</si>
  <si>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</si>
  <si>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</si>
  <si>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</si>
  <si>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</si>
  <si>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</si>
  <si>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</si>
  <si>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</si>
  <si>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</si>
  <si>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</si>
  <si>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</si>
  <si>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</si>
  <si>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</si>
  <si>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</si>
  <si>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</si>
  <si>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</si>
  <si>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</si>
  <si>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</si>
  <si>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</si>
  <si>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</si>
  <si>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</si>
  <si>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</si>
  <si>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</si>
  <si>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</si>
  <si>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</si>
  <si>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</si>
  <si>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</si>
  <si>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</si>
  <si>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</si>
  <si>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</si>
  <si>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</si>
  <si>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</si>
  <si>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</si>
  <si>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</si>
  <si>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</si>
  <si>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</si>
  <si>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</si>
  <si>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</si>
  <si>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</si>
  <si>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</si>
  <si>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</si>
  <si>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</si>
  <si>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</si>
  <si>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</si>
  <si>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</si>
  <si>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</si>
  <si>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</si>
  <si>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</si>
  <si>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</si>
  <si>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</si>
  <si>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</si>
  <si>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</si>
  <si>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</si>
  <si>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</si>
  <si>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</si>
  <si>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</si>
  <si>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</si>
  <si>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</si>
  <si>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</si>
  <si>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</si>
  <si>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</si>
  <si>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</si>
  <si>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</si>
  <si>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</si>
  <si>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</si>
  <si>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</si>
  <si>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</si>
  <si>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</si>
  <si>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</si>
  <si>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</si>
  <si>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</si>
  <si>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</si>
  <si>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</si>
  <si>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</si>
  <si>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</si>
  <si>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</si>
  <si>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</si>
  <si>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</si>
  <si>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</si>
  <si>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</si>
  <si>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</si>
  <si>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</si>
  <si>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</si>
  <si>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</si>
  <si>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</si>
  <si>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</si>
  <si>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</si>
  <si>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</si>
  <si>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</si>
  <si>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</si>
  <si>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</si>
  <si>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</si>
  <si>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</si>
  <si>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</si>
  <si>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</si>
  <si>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</si>
  <si>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</si>
  <si>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</si>
  <si>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</si>
  <si>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</si>
  <si>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</si>
  <si>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</si>
  <si>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</si>
  <si>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</si>
  <si>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</si>
  <si>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</si>
  <si>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</si>
  <si>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</si>
  <si>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</si>
  <si>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</si>
  <si>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</si>
  <si>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</si>
  <si>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</si>
  <si>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</si>
  <si>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</si>
  <si>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</si>
  <si>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</si>
  <si>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</si>
  <si>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</si>
  <si>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</si>
  <si>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</si>
  <si>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</si>
  <si>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</si>
  <si>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</si>
  <si>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</si>
  <si>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</si>
  <si>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</si>
  <si>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</si>
  <si>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</si>
  <si>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</si>
  <si>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</si>
  <si>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</si>
  <si>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</si>
  <si>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</si>
  <si>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</si>
  <si>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</si>
  <si>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</si>
  <si>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</si>
  <si>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</si>
  <si>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</si>
  <si>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</si>
  <si>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</si>
  <si>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</si>
  <si>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</si>
  <si>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</si>
  <si>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</si>
  <si>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</si>
  <si>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</si>
  <si>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</si>
  <si>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</si>
  <si>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</si>
  <si>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</si>
  <si>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</si>
  <si>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</si>
  <si>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</si>
  <si>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</si>
  <si>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</si>
  <si>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</si>
  <si>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</si>
  <si>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</si>
  <si>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</si>
  <si>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</si>
  <si>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</si>
  <si>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</si>
  <si>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</si>
  <si>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</si>
  <si>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</si>
  <si>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</si>
  <si>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</si>
  <si>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</si>
  <si>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</si>
  <si>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</si>
  <si>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</si>
  <si>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</si>
  <si>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</si>
  <si>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</si>
  <si>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</si>
  <si>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</si>
  <si>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</si>
  <si>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</si>
  <si>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</si>
  <si>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</si>
  <si>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</si>
  <si>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</si>
  <si>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</si>
  <si>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</si>
  <si>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</si>
  <si>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</si>
  <si>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</si>
  <si>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</si>
  <si>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</si>
  <si>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</si>
  <si>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</si>
  <si>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</si>
  <si>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</si>
  <si>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</si>
  <si>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</si>
  <si>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</si>
  <si>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</si>
  <si>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</si>
  <si>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</si>
  <si>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</si>
  <si>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</si>
  <si>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</si>
  <si>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</si>
  <si>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</si>
  <si>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</si>
  <si>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</si>
  <si>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</si>
  <si>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</si>
  <si>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</si>
  <si>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</si>
  <si>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</si>
  <si>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</si>
  <si>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</si>
  <si>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</si>
  <si>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</si>
  <si>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</si>
  <si>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</si>
  <si>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</si>
  <si>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</si>
  <si>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</si>
  <si>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</si>
  <si>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</si>
  <si>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</si>
  <si>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</si>
  <si>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</si>
  <si>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</si>
  <si>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</si>
  <si>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</si>
  <si>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</si>
  <si>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</si>
  <si>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</si>
  <si>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</si>
  <si>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</si>
  <si>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</si>
  <si>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</si>
  <si>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</si>
  <si>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</si>
  <si>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</si>
  <si>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</si>
  <si>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</si>
  <si>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</si>
  <si>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</si>
  <si>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</si>
  <si>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</si>
  <si>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</si>
  <si>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</si>
  <si>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</si>
  <si>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</si>
  <si>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</si>
  <si>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</si>
  <si>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</si>
  <si>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</si>
  <si>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</si>
  <si>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</si>
  <si>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</si>
  <si>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</si>
  <si>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</si>
  <si>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</si>
  <si>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</si>
  <si>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</si>
  <si>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</si>
  <si>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</si>
  <si>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</si>
  <si>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</si>
  <si>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</si>
  <si>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</si>
  <si>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</si>
  <si>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</si>
  <si>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</si>
  <si>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</si>
  <si>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</si>
  <si>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</si>
  <si>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</si>
  <si>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</si>
  <si>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</si>
  <si>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</si>
  <si>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</si>
  <si>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</si>
  <si>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</si>
  <si>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</si>
  <si>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</si>
  <si>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</si>
  <si>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</si>
  <si>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</si>
  <si>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</si>
  <si>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</si>
  <si>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</si>
  <si>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</si>
  <si>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</si>
  <si>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</si>
  <si>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</si>
  <si>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</si>
  <si>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</si>
  <si>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</si>
  <si>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</si>
  <si>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</si>
  <si>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</si>
  <si>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</si>
  <si>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</si>
  <si>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</si>
  <si>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</si>
  <si>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</si>
  <si>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</si>
  <si>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</si>
  <si>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</si>
  <si>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</si>
  <si>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</si>
  <si>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</si>
  <si>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</si>
  <si>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</si>
  <si>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</si>
  <si>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</si>
  <si>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</si>
  <si>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</si>
  <si>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</si>
  <si>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</si>
  <si>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</si>
  <si>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</si>
  <si>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</si>
  <si>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</si>
  <si>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</si>
  <si>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</si>
  <si>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</si>
  <si>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</si>
  <si>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</si>
  <si>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</si>
  <si>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</si>
  <si>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</si>
  <si>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</si>
  <si>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</si>
  <si>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</si>
  <si>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</si>
  <si>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</si>
  <si>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</si>
  <si>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</si>
  <si>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</si>
  <si>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</si>
  <si>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</si>
  <si>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</si>
  <si>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</si>
  <si>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</si>
  <si>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</si>
  <si>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</si>
  <si>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</si>
  <si>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</si>
  <si>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</si>
  <si>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</si>
  <si>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</si>
  <si>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</si>
  <si>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</si>
  <si>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</si>
  <si>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</si>
  <si>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</si>
  <si>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</si>
  <si>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</si>
  <si>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</si>
  <si>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</si>
  <si>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</si>
  <si>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</si>
  <si>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</si>
  <si>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</si>
  <si>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</si>
  <si>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</si>
  <si>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</si>
  <si>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</si>
  <si>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</si>
  <si>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</si>
  <si>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</si>
  <si>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</si>
  <si>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</si>
  <si>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</si>
  <si>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</si>
  <si>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</si>
  <si>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</si>
  <si>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</si>
  <si>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</si>
  <si>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</si>
  <si>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</si>
  <si>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</si>
  <si>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</si>
  <si>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</si>
  <si>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</si>
  <si>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</si>
  <si>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</si>
  <si>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</si>
  <si>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</si>
  <si>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</si>
  <si>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</si>
  <si>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</si>
  <si>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</si>
  <si>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</si>
  <si>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</si>
  <si>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</si>
  <si>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</si>
  <si>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</si>
  <si>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</si>
  <si>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</si>
  <si>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</si>
  <si>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</si>
  <si>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</si>
  <si>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</si>
  <si>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</si>
  <si>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</si>
  <si>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</si>
  <si>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</si>
  <si>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</si>
  <si>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</si>
  <si>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</si>
  <si>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</si>
  <si>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</si>
  <si>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</si>
  <si>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</si>
  <si>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</si>
  <si>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</si>
  <si>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</si>
  <si>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</si>
  <si>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</si>
  <si>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</si>
  <si>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</si>
  <si>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</si>
  <si>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</si>
  <si>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</si>
  <si>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</si>
  <si>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</si>
  <si>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</si>
  <si>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</si>
  <si>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</si>
  <si>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</si>
  <si>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</si>
  <si>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</si>
  <si>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</si>
  <si>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</si>
  <si>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</si>
  <si>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</si>
  <si>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</si>
  <si>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</si>
  <si>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</si>
  <si>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</si>
  <si>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</si>
  <si>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</si>
  <si>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</si>
  <si>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</si>
  <si>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</si>
  <si>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</si>
  <si>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</si>
  <si>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</si>
  <si>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</si>
  <si>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</si>
  <si>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</si>
  <si>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</si>
  <si>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</si>
  <si>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</si>
  <si>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</si>
  <si>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</si>
  <si>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</si>
  <si>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</si>
  <si>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</si>
  <si>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</si>
  <si>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</si>
  <si>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</si>
  <si>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</si>
  <si>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</si>
  <si>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</si>
  <si>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</si>
  <si>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</si>
  <si>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</si>
  <si>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</si>
  <si>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</si>
  <si>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</si>
  <si>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</si>
  <si>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</si>
  <si>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</si>
  <si>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</si>
  <si>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</si>
  <si>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</si>
  <si>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</si>
  <si>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</si>
  <si>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</si>
  <si>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</si>
  <si>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</si>
  <si>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</si>
  <si>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</si>
  <si>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</si>
  <si>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</si>
  <si>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</si>
  <si>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</si>
  <si>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</si>
  <si>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</si>
  <si>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</si>
  <si>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</si>
  <si>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</si>
  <si>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</si>
  <si>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</si>
  <si>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</si>
  <si>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</si>
  <si>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</si>
  <si>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</si>
  <si>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</si>
  <si>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</si>
  <si>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</si>
  <si>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</si>
  <si>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</si>
  <si>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</si>
  <si>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</si>
  <si>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</si>
  <si>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</si>
  <si>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</si>
  <si>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</si>
  <si>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</si>
  <si>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</si>
  <si>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</si>
  <si>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</si>
  <si>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</si>
  <si>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</si>
  <si>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</si>
  <si>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</si>
  <si>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</si>
  <si>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</si>
  <si>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</si>
  <si>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</si>
  <si>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</si>
  <si>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</si>
  <si>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</si>
  <si>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</si>
  <si>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</si>
  <si>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</si>
  <si>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</si>
  <si>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</si>
  <si>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</si>
  <si>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</si>
  <si>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</si>
  <si>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</si>
  <si>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</si>
  <si>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</si>
  <si>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</si>
  <si>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</si>
  <si>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</si>
  <si>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</si>
  <si>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</si>
  <si>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</si>
  <si>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</si>
  <si>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</si>
  <si>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</si>
  <si>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</si>
  <si>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</si>
  <si>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</si>
  <si>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</si>
  <si>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</si>
  <si>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</si>
  <si>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</si>
  <si>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</si>
  <si>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</si>
  <si>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</si>
  <si>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</si>
  <si>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</si>
  <si>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</si>
  <si>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</si>
  <si>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</si>
  <si>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</si>
  <si>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</si>
  <si>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</si>
  <si>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</si>
  <si>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</si>
  <si>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</si>
  <si>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</si>
  <si>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</si>
  <si>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</si>
  <si>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</si>
  <si>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</si>
  <si>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</si>
  <si>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</si>
  <si>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</si>
  <si>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</si>
  <si>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</si>
  <si>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</si>
  <si>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</si>
  <si>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</si>
  <si>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</si>
  <si>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</si>
  <si>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</si>
  <si>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</si>
  <si>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</si>
  <si>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</si>
  <si>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</si>
  <si>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</si>
  <si>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</si>
  <si>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</si>
  <si>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</si>
  <si>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</si>
  <si>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</si>
  <si>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</si>
  <si>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</si>
  <si>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</si>
  <si>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</si>
  <si>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</si>
  <si>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</si>
  <si>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</si>
  <si>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</si>
  <si>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</si>
  <si>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</si>
  <si>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</si>
  <si>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</si>
  <si>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</si>
  <si>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</si>
  <si>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</si>
  <si>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</si>
  <si>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</si>
  <si>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</si>
  <si>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</si>
  <si>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</si>
  <si>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</si>
  <si>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</si>
  <si>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</si>
  <si>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</si>
  <si>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</si>
  <si>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</si>
  <si>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</si>
  <si>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</si>
  <si>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</si>
  <si>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</si>
  <si>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</si>
  <si>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</si>
  <si>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</si>
  <si>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</si>
  <si>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</si>
  <si>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</si>
  <si>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</si>
  <si>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</si>
  <si>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</si>
  <si>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</si>
  <si>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</si>
  <si>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</si>
  <si>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</si>
  <si>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</si>
  <si>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</si>
  <si>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</si>
  <si>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</si>
  <si>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</si>
  <si>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</si>
  <si>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</si>
  <si>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</si>
  <si>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</si>
  <si>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</si>
  <si>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</si>
  <si>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</si>
  <si>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</si>
  <si>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</si>
  <si>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</si>
  <si>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</si>
  <si>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</si>
  <si>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</si>
  <si>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</si>
  <si>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</si>
  <si>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</si>
  <si>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</si>
  <si>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</si>
  <si>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</si>
  <si>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</si>
  <si>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</si>
  <si>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</si>
  <si>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</si>
  <si>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</si>
  <si>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</si>
  <si>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</si>
  <si>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</si>
  <si>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</si>
  <si>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</si>
  <si>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</si>
  <si>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</si>
  <si>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</si>
  <si>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</si>
  <si>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</si>
  <si>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</si>
  <si>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</si>
  <si>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</si>
  <si>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</si>
  <si>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</si>
  <si>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</si>
  <si>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</si>
  <si>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</si>
  <si>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</si>
  <si>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</si>
  <si>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</si>
  <si>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</si>
  <si>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</si>
  <si>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</si>
  <si>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</si>
  <si>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</si>
  <si>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</si>
  <si>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</si>
  <si>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</si>
  <si>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</si>
  <si>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</si>
  <si>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</si>
  <si>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</si>
  <si>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</si>
  <si>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</si>
  <si>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</si>
  <si>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</si>
  <si>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</si>
  <si>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</si>
  <si>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</si>
  <si>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</si>
  <si>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</si>
  <si>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</si>
  <si>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</si>
  <si>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</si>
  <si>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</si>
  <si>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</si>
  <si>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</si>
  <si>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</si>
  <si>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</si>
  <si>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</si>
  <si>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</si>
  <si>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</si>
  <si>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</si>
  <si>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</si>
  <si>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</si>
  <si>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</si>
  <si>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</si>
  <si>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</si>
  <si>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</si>
  <si>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</si>
  <si>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</si>
  <si>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</si>
  <si>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</si>
  <si>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</si>
  <si>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</si>
  <si>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</si>
  <si>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</si>
  <si>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</si>
  <si>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</si>
  <si>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</si>
  <si>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</si>
  <si>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</si>
  <si>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</si>
  <si>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</si>
  <si>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</si>
  <si>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</si>
  <si>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</si>
  <si>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</si>
  <si>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</si>
  <si>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</si>
  <si>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</si>
  <si>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</si>
  <si>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</si>
  <si>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</si>
  <si>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</si>
  <si>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</si>
  <si>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</si>
  <si>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</si>
  <si>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</si>
  <si>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</si>
  <si>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</si>
  <si>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</si>
  <si>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</si>
  <si>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</si>
  <si>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</si>
  <si>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</si>
  <si>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</si>
  <si>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</si>
  <si>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</si>
  <si>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</si>
  <si>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</si>
  <si>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</si>
  <si>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</si>
  <si>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</si>
  <si>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</si>
  <si>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</si>
  <si>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</si>
  <si>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</si>
  <si>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</si>
  <si>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</si>
  <si>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</si>
  <si>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</si>
  <si>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</si>
  <si>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</si>
  <si>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</si>
  <si>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</si>
  <si>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</si>
  <si>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</si>
  <si>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</si>
  <si>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</si>
  <si>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</si>
  <si>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</si>
  <si>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</si>
  <si>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</si>
  <si>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</si>
  <si>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</si>
  <si>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</si>
  <si>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</si>
  <si>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</si>
  <si>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</si>
  <si>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</si>
  <si>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</si>
  <si>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</si>
  <si>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</si>
  <si>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</si>
  <si>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</si>
  <si>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</si>
  <si>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</si>
  <si>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</si>
  <si>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</si>
  <si>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</si>
  <si>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</si>
  <si>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</si>
  <si>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</si>
  <si>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</si>
  <si>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</si>
  <si>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</si>
  <si>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</si>
  <si>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</si>
  <si>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</si>
  <si>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</si>
  <si>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</si>
  <si>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</si>
  <si>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</si>
  <si>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</si>
  <si>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</si>
  <si>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</si>
  <si>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</si>
  <si>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</si>
  <si>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</si>
  <si>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</si>
  <si>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</si>
  <si>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</si>
  <si>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</si>
  <si>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</si>
  <si>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</si>
  <si>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</si>
  <si>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</si>
  <si>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</si>
  <si>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</si>
  <si>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</si>
  <si>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</si>
  <si>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</si>
  <si>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</si>
  <si>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</si>
  <si>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</si>
  <si>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</si>
  <si>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</si>
  <si>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</si>
  <si>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</si>
  <si>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</si>
  <si>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</si>
  <si>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</si>
  <si>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</si>
  <si>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</si>
  <si>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</si>
  <si>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</si>
  <si>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</si>
  <si>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</si>
  <si>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</si>
  <si>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</si>
  <si>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</si>
  <si>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</si>
  <si>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</si>
  <si>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</si>
  <si>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</si>
  <si>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</si>
  <si>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</si>
  <si>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</si>
  <si>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</si>
  <si>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</si>
  <si>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</si>
  <si>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</si>
  <si>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</si>
  <si>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</si>
  <si>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</si>
  <si>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</si>
  <si>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</si>
  <si>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</si>
  <si>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</si>
  <si>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</si>
  <si>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</si>
  <si>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</si>
  <si>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</si>
  <si>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</si>
  <si>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</si>
  <si>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</si>
  <si>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</si>
  <si>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</si>
  <si>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</si>
  <si>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</si>
  <si>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</si>
  <si>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</si>
  <si>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</si>
  <si>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</si>
  <si>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</si>
  <si>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</si>
  <si>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</si>
  <si>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</si>
  <si>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</si>
  <si>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</si>
  <si>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</si>
  <si>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</si>
  <si>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</si>
  <si>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</si>
  <si>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</si>
  <si>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</si>
  <si>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</si>
  <si>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</si>
  <si>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</si>
  <si>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</si>
  <si>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</si>
  <si>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</si>
  <si>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</si>
  <si>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</si>
  <si>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</si>
  <si>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</si>
  <si>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</si>
  <si>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</si>
  <si>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</si>
  <si>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</si>
  <si>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</si>
  <si>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</si>
  <si>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</si>
  <si>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</si>
  <si>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</si>
  <si>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</si>
  <si>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</si>
  <si>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</si>
  <si>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</si>
  <si>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</si>
  <si>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</si>
  <si>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</si>
  <si>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</si>
  <si>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</si>
  <si>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</si>
  <si>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</si>
  <si>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</si>
  <si>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</si>
  <si>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</si>
  <si>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</si>
  <si>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</si>
  <si>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</si>
  <si>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</si>
  <si>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</si>
  <si>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</si>
  <si>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</si>
  <si>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</si>
  <si>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</si>
  <si>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</si>
  <si>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</si>
  <si>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</si>
  <si>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</si>
  <si>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</si>
  <si>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</si>
  <si>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</si>
  <si>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</si>
  <si>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</si>
  <si>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</si>
  <si>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</si>
  <si>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</si>
  <si>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</si>
  <si>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</si>
  <si>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</si>
  <si>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</si>
  <si>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</si>
  <si>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</si>
  <si>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</si>
  <si>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</si>
  <si>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</si>
  <si>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</si>
  <si>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</si>
  <si>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</si>
  <si>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</si>
  <si>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</si>
  <si>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</si>
  <si>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</si>
  <si>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</si>
  <si>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</si>
  <si>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</si>
  <si>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</si>
  <si>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</si>
  <si>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</si>
  <si>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</si>
  <si>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</si>
  <si>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</si>
  <si>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</si>
  <si>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</si>
  <si>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</si>
  <si>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</si>
  <si>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</si>
  <si>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</si>
  <si>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</si>
  <si>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</si>
  <si>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</si>
  <si>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</si>
  <si>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</si>
  <si>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</si>
  <si>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</si>
  <si>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</si>
  <si>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</si>
  <si>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</si>
  <si>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</si>
  <si>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</si>
  <si>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</si>
  <si>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</si>
  <si>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</si>
  <si>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</si>
  <si>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</si>
  <si>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</si>
  <si>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</si>
  <si>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</si>
  <si>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</si>
  <si>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</si>
  <si>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</si>
  <si>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</si>
  <si>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</si>
  <si>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</si>
  <si>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</si>
  <si>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</si>
  <si>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</si>
  <si>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</si>
  <si>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</si>
  <si>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</si>
  <si>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</si>
  <si>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</si>
  <si>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</si>
  <si>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</si>
  <si>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</si>
  <si>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</si>
  <si>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</si>
  <si>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</si>
  <si>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</si>
  <si>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</si>
  <si>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</si>
  <si>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</si>
  <si>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</si>
  <si>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</si>
  <si>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</si>
  <si>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</si>
  <si>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</si>
  <si>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</si>
  <si>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</si>
  <si>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</si>
  <si>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</si>
  <si>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</si>
  <si>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</si>
  <si>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</si>
  <si>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</si>
  <si>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</si>
  <si>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</si>
  <si>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</si>
  <si>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</si>
  <si>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</si>
  <si>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</si>
  <si>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</si>
  <si>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</si>
  <si>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</si>
  <si>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</si>
  <si>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</si>
  <si>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</si>
  <si>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</si>
  <si>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</si>
  <si>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</si>
  <si>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</si>
  <si>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</si>
  <si>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</si>
  <si>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</si>
  <si>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</si>
  <si>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</si>
  <si>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</si>
  <si>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</si>
  <si>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</si>
  <si>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</si>
  <si>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</si>
  <si>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</si>
  <si>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</si>
  <si>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</si>
  <si>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</si>
  <si>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</si>
  <si>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</si>
  <si>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</si>
  <si>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</si>
  <si>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</si>
  <si>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</si>
  <si>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</si>
  <si>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</si>
  <si>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</si>
  <si>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</si>
  <si>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</si>
  <si>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</si>
  <si>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</si>
  <si>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</si>
  <si>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</si>
  <si>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</si>
  <si>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</si>
  <si>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</si>
  <si>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</si>
  <si>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</si>
  <si>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</si>
  <si>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</si>
  <si>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</si>
  <si>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</si>
  <si>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</si>
  <si>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</si>
  <si>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</si>
  <si>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</si>
  <si>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</si>
  <si>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</si>
  <si>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</si>
  <si>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</si>
  <si>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</si>
  <si>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</si>
  <si>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</si>
  <si>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</si>
  <si>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</si>
  <si>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</si>
  <si>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</si>
  <si>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</si>
  <si>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</si>
  <si>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</si>
  <si>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</si>
  <si>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</si>
  <si>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</si>
  <si>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</si>
  <si>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</si>
  <si>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</si>
  <si>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</si>
  <si>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</si>
  <si>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</si>
  <si>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</si>
  <si>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</si>
  <si>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</si>
  <si>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</si>
  <si>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</si>
  <si>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</si>
  <si>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</si>
  <si>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</si>
  <si>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</si>
  <si>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</si>
  <si>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</si>
  <si>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</si>
  <si>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</si>
  <si>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</si>
  <si>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</si>
  <si>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</si>
  <si>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</si>
  <si>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</si>
  <si>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</si>
  <si>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</si>
  <si>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</si>
  <si>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</si>
  <si>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</si>
  <si>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</si>
  <si>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</si>
  <si>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</si>
  <si>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</si>
  <si>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</si>
  <si>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</si>
  <si>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</si>
  <si>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</si>
  <si>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</si>
  <si>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</si>
  <si>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</si>
  <si>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</si>
  <si>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</si>
  <si>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</si>
  <si>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</si>
  <si>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</si>
  <si>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</si>
  <si>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</si>
  <si>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</si>
  <si>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</si>
  <si>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</si>
  <si>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</si>
  <si>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</si>
  <si>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</si>
  <si>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</si>
  <si>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</si>
  <si>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</si>
  <si>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</si>
  <si>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</si>
  <si>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</si>
  <si>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</si>
  <si>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</si>
  <si>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</si>
  <si>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</si>
  <si>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</si>
  <si>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</si>
  <si>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</si>
  <si>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</si>
  <si>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</si>
  <si>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</si>
  <si>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</si>
  <si>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</si>
  <si>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</si>
  <si>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</si>
  <si>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</si>
  <si>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</si>
  <si>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</si>
  <si>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</si>
  <si>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</si>
  <si>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</si>
  <si>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</si>
  <si>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</si>
  <si>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</si>
  <si>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</si>
  <si>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</si>
  <si>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</si>
  <si>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</si>
  <si>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</si>
  <si>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</si>
  <si>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</si>
  <si>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</si>
  <si>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</si>
  <si>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</si>
  <si>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</si>
  <si>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</si>
  <si>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</si>
  <si>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</si>
  <si>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</si>
  <si>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</si>
  <si>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</si>
  <si>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</si>
  <si>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</si>
  <si>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</si>
  <si>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</si>
  <si>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</si>
  <si>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</si>
  <si>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</si>
  <si>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</si>
  <si>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</si>
  <si>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</si>
  <si>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</si>
  <si>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</si>
  <si>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</si>
  <si>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</si>
  <si>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</si>
  <si>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</si>
  <si>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</si>
  <si>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</si>
  <si>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</si>
  <si>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</si>
  <si>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</si>
  <si>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</si>
  <si>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</si>
  <si>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</si>
  <si>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</si>
  <si>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</si>
  <si>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</si>
  <si>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</si>
  <si>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</si>
  <si>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</si>
  <si>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</si>
  <si>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</si>
  <si>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</si>
  <si>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</si>
  <si>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</si>
  <si>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</si>
  <si>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</si>
  <si>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</si>
  <si>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</si>
  <si>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</si>
  <si>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</si>
  <si>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</si>
  <si>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</si>
  <si>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</si>
  <si>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</si>
  <si>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</si>
  <si>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</si>
  <si>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</si>
  <si>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</si>
  <si>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</si>
  <si>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</si>
  <si>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</si>
  <si>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</si>
  <si>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</si>
  <si>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</si>
  <si>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</si>
  <si>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</si>
  <si>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</si>
  <si>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</si>
  <si>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</si>
  <si>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</si>
  <si>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</si>
  <si>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</si>
  <si>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</si>
  <si>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</si>
  <si>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</si>
  <si>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</si>
  <si>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</si>
  <si>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</si>
  <si>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</si>
  <si>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</si>
  <si>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</si>
  <si>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</si>
  <si>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</si>
  <si>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</si>
  <si>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</si>
  <si>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</si>
  <si>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</si>
  <si>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</si>
  <si>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</si>
  <si>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</si>
  <si>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</si>
  <si>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</si>
  <si>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</si>
  <si>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</si>
  <si>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</si>
  <si>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</si>
  <si>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</si>
  <si>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</si>
  <si>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</si>
  <si>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</si>
  <si>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</si>
  <si>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</si>
  <si>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</si>
  <si>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</si>
  <si>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</si>
  <si>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</si>
  <si>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</si>
  <si>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</si>
  <si>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</si>
  <si>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</si>
  <si>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</si>
  <si>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</si>
  <si>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</si>
  <si>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</si>
  <si>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</si>
  <si>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</si>
  <si>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</si>
  <si>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</si>
  <si>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</si>
  <si>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</si>
  <si>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</si>
  <si>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</si>
  <si>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</si>
  <si>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</si>
  <si>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</si>
  <si>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</si>
  <si>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</si>
  <si>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</si>
  <si>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</si>
  <si>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</si>
  <si>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</si>
  <si>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</si>
  <si>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</si>
  <si>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</si>
  <si>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</si>
  <si>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</si>
  <si>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</si>
  <si>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</si>
  <si>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</si>
  <si>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</si>
  <si>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</si>
  <si>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</si>
  <si>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</si>
  <si>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</si>
  <si>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</si>
  <si>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</si>
  <si>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</si>
  <si>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</si>
  <si>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</si>
  <si>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</si>
  <si>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</si>
  <si>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</si>
  <si>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</si>
  <si>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</si>
  <si>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</si>
  <si>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</si>
  <si>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</si>
  <si>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</si>
  <si>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</si>
  <si>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</si>
  <si>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</si>
  <si>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</si>
  <si>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</si>
  <si>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</si>
  <si>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</si>
  <si>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</si>
  <si>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</si>
  <si>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</si>
  <si>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</si>
  <si>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</si>
  <si>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</si>
  <si>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</si>
  <si>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</si>
  <si>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</si>
  <si>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</si>
  <si>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</si>
  <si>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</si>
  <si>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</si>
  <si>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</si>
  <si>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</si>
  <si>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</si>
  <si>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</si>
  <si>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</si>
  <si>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</si>
  <si>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</si>
  <si>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</si>
  <si>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</si>
  <si>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</si>
  <si>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</si>
  <si>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</si>
  <si>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</si>
  <si>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</si>
  <si>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</si>
  <si>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</si>
  <si>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</si>
  <si>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</si>
  <si>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</si>
  <si>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</si>
  <si>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</si>
  <si>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</si>
  <si>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</si>
  <si>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</si>
  <si>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</si>
  <si>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</si>
  <si>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</si>
  <si>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</si>
  <si>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</si>
  <si>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</si>
  <si>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</si>
  <si>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</si>
  <si>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</si>
  <si>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</si>
  <si>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</si>
  <si>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</si>
  <si>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</si>
  <si>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</si>
  <si>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</si>
  <si>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</si>
  <si>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</si>
  <si>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</si>
  <si>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</si>
  <si>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</si>
  <si>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</si>
  <si>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</si>
  <si>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</si>
  <si>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</si>
  <si>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</si>
  <si>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</si>
  <si>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</si>
  <si>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</si>
  <si>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</si>
  <si>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</si>
  <si>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</si>
  <si>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</si>
  <si>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</si>
  <si>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</si>
  <si>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</si>
  <si>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</si>
  <si>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</si>
  <si>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</si>
  <si>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</si>
  <si>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</si>
  <si>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</si>
  <si>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</si>
  <si>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</si>
  <si>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</si>
  <si>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</si>
  <si>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</si>
  <si>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</si>
  <si>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</si>
  <si>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</si>
  <si>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</si>
  <si>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</si>
  <si>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</si>
  <si>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</si>
  <si>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</si>
  <si>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</si>
  <si>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</si>
  <si>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</si>
  <si>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</si>
  <si>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</si>
  <si>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</si>
  <si>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</si>
  <si>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</si>
  <si>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</si>
  <si>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</si>
  <si>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</si>
  <si>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</si>
  <si>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</si>
  <si>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</si>
  <si>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</si>
  <si>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</si>
  <si>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</si>
  <si>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</si>
  <si>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</si>
  <si>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</si>
  <si>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</si>
  <si>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</si>
  <si>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</si>
  <si>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</si>
  <si>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</si>
  <si>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</si>
  <si>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</si>
  <si>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</si>
  <si>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</si>
  <si>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</si>
  <si>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</si>
  <si>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</si>
  <si>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</si>
  <si>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</si>
  <si>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</si>
  <si>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</si>
  <si>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</si>
  <si>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</si>
  <si>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</si>
  <si>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</si>
  <si>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</si>
  <si>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</si>
  <si>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</si>
  <si>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</si>
  <si>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</si>
  <si>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</si>
  <si>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</si>
  <si>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</si>
  <si>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</si>
  <si>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</si>
  <si>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</si>
  <si>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</si>
  <si>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</si>
  <si>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</si>
  <si>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</si>
  <si>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</si>
  <si>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</si>
  <si>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</si>
  <si>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</si>
  <si>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</si>
  <si>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</si>
  <si>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</si>
  <si>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</si>
  <si>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</si>
  <si>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</si>
  <si>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</si>
  <si>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</si>
  <si>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</si>
  <si>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</si>
  <si>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</si>
  <si>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</si>
  <si>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</si>
  <si>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</si>
  <si>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</si>
  <si>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</si>
  <si>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</si>
  <si>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</si>
  <si>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</si>
  <si>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</si>
  <si>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</si>
  <si>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</si>
  <si>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</si>
  <si>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</si>
  <si>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</si>
  <si>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</si>
  <si>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</si>
  <si>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</si>
  <si>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</si>
  <si>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</si>
  <si>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</si>
  <si>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</si>
  <si>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</si>
  <si>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</si>
  <si>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</si>
  <si>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</si>
  <si>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</si>
  <si>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</si>
  <si>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</si>
  <si>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</si>
  <si>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</si>
  <si>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</si>
  <si>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</si>
  <si>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</si>
  <si>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</si>
  <si>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</si>
  <si>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</si>
  <si>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</si>
  <si>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</si>
  <si>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</si>
  <si>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</si>
  <si>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</si>
  <si>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</si>
  <si>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</si>
  <si>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</si>
  <si>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</si>
  <si>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</si>
  <si>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</si>
  <si>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</si>
  <si>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</si>
  <si>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</si>
  <si>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</si>
  <si>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</si>
  <si>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</si>
  <si>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</si>
  <si>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</si>
  <si>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</si>
  <si>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</si>
  <si>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</si>
  <si>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</si>
  <si>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</si>
  <si>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</si>
  <si>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</si>
  <si>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</si>
  <si>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</si>
  <si>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</si>
  <si>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</si>
  <si>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</si>
  <si>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</si>
  <si>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</si>
  <si>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</si>
  <si>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</si>
  <si>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</si>
  <si>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</si>
  <si>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</si>
  <si>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</si>
  <si>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</si>
  <si>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</si>
  <si>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</si>
  <si>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</si>
  <si>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</si>
  <si>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</si>
  <si>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</si>
  <si>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</si>
  <si>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</si>
  <si>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</si>
  <si>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</si>
  <si>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</si>
  <si>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</si>
  <si>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</si>
  <si>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</si>
  <si>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</si>
  <si>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</si>
  <si>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</si>
  <si>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</si>
  <si>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</si>
  <si>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</si>
  <si>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</si>
  <si>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</si>
  <si>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</si>
  <si>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</si>
  <si>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</si>
  <si>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</si>
  <si>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</si>
  <si>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</si>
  <si>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</si>
  <si>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</si>
  <si>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</si>
  <si>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</si>
  <si>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</si>
  <si>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</si>
  <si>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</si>
  <si>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</si>
  <si>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</si>
  <si>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</si>
  <si>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</si>
  <si>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</si>
  <si>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</si>
  <si>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</si>
  <si>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</si>
  <si>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</si>
  <si>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</si>
  <si>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</si>
  <si>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</si>
  <si>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</si>
  <si>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</si>
  <si>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</si>
  <si>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</si>
  <si>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</si>
  <si>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</si>
  <si>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</si>
  <si>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</si>
  <si>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</si>
  <si>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</si>
  <si>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</si>
  <si>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</si>
  <si>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</si>
  <si>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</si>
  <si>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</si>
  <si>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</si>
  <si>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</si>
  <si>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</si>
  <si>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</si>
  <si>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</si>
  <si>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</si>
  <si>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</si>
  <si>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</si>
  <si>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</si>
  <si>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</si>
  <si>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</si>
  <si>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</si>
  <si>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</si>
  <si>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</si>
  <si>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</si>
  <si>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</si>
  <si>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</si>
  <si>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</si>
  <si>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</si>
  <si>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</si>
  <si>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</si>
  <si>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</si>
  <si>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</si>
  <si>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</si>
  <si>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</si>
  <si>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</si>
  <si>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</si>
  <si>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</si>
  <si>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</si>
  <si>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</si>
  <si>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</si>
  <si>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</si>
  <si>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</si>
  <si>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</si>
  <si>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</si>
  <si>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</si>
  <si>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</si>
  <si>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</si>
  <si>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</si>
  <si>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</si>
  <si>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</si>
  <si>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</si>
  <si>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</si>
  <si>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</si>
  <si>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</si>
  <si>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</si>
  <si>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</si>
  <si>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</si>
  <si>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</si>
  <si>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</si>
  <si>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</si>
  <si>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</si>
  <si>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</si>
  <si>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</si>
  <si>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</si>
  <si>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</si>
  <si>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</si>
  <si>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</si>
  <si>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</si>
  <si>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</si>
  <si>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</si>
  <si>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</si>
  <si>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</si>
  <si>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</si>
  <si>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</si>
  <si>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</si>
  <si>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</si>
  <si>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</si>
  <si>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</si>
  <si>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</si>
  <si>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</si>
  <si>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</si>
  <si>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</si>
  <si>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</si>
  <si>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</si>
  <si>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</si>
  <si>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</si>
  <si>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</si>
  <si>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</si>
  <si>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</si>
  <si>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</si>
  <si>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</si>
  <si>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</si>
  <si>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</si>
  <si>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</si>
  <si>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</si>
  <si>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</si>
  <si>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</si>
  <si>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</si>
  <si>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</si>
  <si>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</si>
  <si>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</si>
  <si>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</si>
  <si>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</si>
  <si>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</si>
  <si>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</si>
  <si>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</si>
  <si>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</si>
  <si>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</si>
  <si>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</si>
  <si>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</si>
  <si>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</si>
  <si>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</si>
  <si>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</si>
  <si>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</si>
  <si>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</si>
  <si>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</si>
  <si>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</si>
  <si>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</si>
  <si>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</si>
  <si>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</si>
  <si>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</si>
  <si>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</si>
  <si>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</si>
  <si>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</si>
  <si>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</si>
  <si>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</si>
  <si>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</si>
  <si>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</si>
  <si>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</si>
  <si>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</si>
  <si>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</si>
  <si>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</si>
  <si>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</si>
  <si>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</si>
  <si>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</si>
  <si>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</si>
  <si>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</si>
  <si>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</si>
  <si>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</si>
  <si>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</si>
  <si>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</si>
  <si>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</si>
  <si>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</si>
  <si>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</si>
  <si>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</si>
  <si>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</si>
  <si>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</si>
  <si>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</si>
  <si>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</si>
  <si>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</si>
  <si>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</si>
  <si>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</si>
  <si>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</si>
  <si>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</si>
  <si>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</si>
  <si>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</si>
  <si>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</si>
  <si>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</si>
  <si>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</si>
  <si>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</si>
  <si>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</si>
  <si>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</si>
  <si>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</si>
  <si>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</si>
  <si>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</si>
  <si>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</si>
  <si>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</si>
  <si>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</si>
  <si>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</si>
  <si>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</si>
  <si>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</si>
  <si>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</si>
  <si>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</si>
  <si>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</si>
  <si>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</si>
  <si>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</si>
  <si>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</si>
  <si>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</si>
  <si>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</si>
  <si>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</si>
  <si>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</si>
  <si>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</si>
  <si>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</si>
  <si>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</si>
  <si>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</si>
  <si>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</si>
  <si>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</si>
  <si>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</si>
  <si>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</si>
  <si>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</si>
  <si>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</si>
  <si>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</si>
  <si>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</si>
  <si>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</si>
  <si>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</si>
  <si>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</si>
  <si>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</si>
  <si>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</si>
  <si>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</si>
  <si>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</si>
  <si>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</si>
  <si>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</si>
  <si>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</si>
  <si>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</si>
  <si>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</si>
  <si>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</si>
  <si>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</si>
  <si>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</si>
  <si>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</si>
  <si>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</si>
  <si>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</si>
  <si>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</si>
  <si>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</si>
  <si>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</si>
  <si>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</si>
  <si>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</si>
  <si>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</si>
  <si>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</si>
  <si>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</si>
  <si>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</si>
  <si>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</si>
  <si>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</si>
  <si>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</si>
  <si>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</si>
  <si>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</si>
  <si>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</si>
  <si>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</si>
  <si>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</si>
  <si>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</si>
  <si>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</si>
  <si>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</si>
  <si>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</si>
  <si>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</si>
  <si>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</si>
  <si>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</si>
  <si>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</si>
  <si>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</si>
  <si>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</si>
  <si>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</si>
  <si>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</si>
  <si>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</si>
  <si>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</si>
  <si>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</si>
  <si>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</si>
  <si>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</si>
  <si>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</si>
  <si>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</si>
  <si>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</si>
  <si>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</si>
  <si>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</si>
  <si>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</si>
  <si>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</si>
  <si>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</si>
  <si>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</si>
  <si>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</si>
  <si>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</si>
  <si>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</si>
  <si>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</si>
  <si>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</si>
  <si>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</si>
  <si>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</si>
  <si>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</si>
  <si>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</si>
  <si>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</si>
  <si>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</si>
  <si>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</si>
  <si>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</si>
  <si>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</si>
  <si>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</si>
  <si>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</si>
  <si>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</si>
  <si>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</si>
  <si>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</si>
  <si>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</si>
  <si>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</si>
  <si>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</si>
  <si>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</si>
  <si>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</si>
  <si>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</si>
  <si>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</si>
  <si>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</si>
  <si>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</si>
  <si>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</si>
  <si>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</si>
  <si>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</si>
  <si>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</si>
  <si>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</si>
  <si>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</si>
  <si>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</si>
  <si>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</si>
  <si>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</si>
  <si>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</si>
  <si>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</si>
  <si>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</si>
  <si>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</si>
  <si>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</si>
  <si>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</si>
  <si>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</si>
  <si>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</si>
  <si>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</si>
  <si>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</si>
  <si>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</si>
  <si>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</si>
  <si>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</si>
  <si>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</si>
  <si>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</si>
  <si>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</si>
  <si>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</si>
  <si>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</si>
  <si>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</si>
  <si>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</si>
  <si>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</si>
  <si>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</si>
  <si>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</si>
  <si>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</si>
  <si>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</si>
  <si>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</si>
  <si>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</si>
  <si>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</si>
  <si>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</si>
  <si>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</si>
  <si>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</si>
  <si>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</si>
  <si>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</si>
  <si>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</si>
  <si>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</si>
  <si>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</si>
  <si>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</si>
  <si>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</si>
  <si>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</si>
  <si>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</si>
  <si>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</si>
  <si>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</si>
  <si>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</si>
  <si>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</si>
  <si>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</si>
  <si>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</si>
  <si>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</si>
  <si>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</si>
  <si>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</si>
  <si>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</si>
  <si>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</si>
  <si>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</si>
  <si>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</si>
  <si>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</si>
  <si>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</si>
  <si>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</si>
  <si>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</si>
  <si>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</si>
  <si>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</si>
  <si>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</si>
  <si>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</si>
  <si>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</si>
  <si>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</si>
  <si>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</si>
  <si>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</si>
  <si>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</si>
  <si>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</si>
  <si>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</si>
  <si>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</si>
  <si>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</si>
  <si>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</si>
  <si>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</si>
  <si>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</si>
  <si>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</si>
  <si>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</si>
  <si>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</si>
  <si>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</si>
  <si>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</si>
  <si>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</si>
  <si>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</si>
  <si>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</si>
  <si>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</si>
  <si>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</si>
  <si>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</si>
  <si>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</si>
  <si>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</si>
  <si>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</si>
  <si>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</si>
  <si>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</si>
  <si>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</si>
  <si>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</si>
  <si>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</si>
  <si>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</si>
  <si>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</si>
  <si>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</si>
  <si>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</si>
  <si>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</si>
  <si>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</si>
  <si>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</si>
  <si>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</si>
  <si>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</si>
  <si>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</si>
  <si>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</si>
  <si>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</si>
  <si>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</si>
  <si>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</si>
  <si>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</si>
  <si>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</si>
  <si>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</si>
  <si>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</si>
  <si>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</si>
  <si>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</si>
  <si>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</si>
  <si>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</si>
  <si>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</si>
  <si>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</si>
  <si>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</si>
  <si>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</si>
  <si>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</si>
  <si>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</si>
  <si>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</si>
  <si>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</si>
  <si>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</si>
  <si>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</si>
  <si>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</si>
  <si>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</si>
  <si>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</si>
  <si>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</si>
  <si>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</si>
  <si>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</si>
  <si>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</si>
  <si>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</si>
  <si>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</si>
  <si>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</si>
  <si>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</si>
  <si>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</si>
  <si>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</si>
  <si>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</si>
  <si>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</si>
  <si>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</si>
  <si>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</si>
  <si>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</si>
  <si>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</si>
  <si>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</si>
  <si>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</si>
  <si>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</si>
  <si>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</si>
  <si>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</si>
  <si>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</si>
  <si>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</si>
  <si>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</si>
  <si>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</si>
  <si>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</si>
  <si>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</si>
  <si>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</si>
  <si>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</si>
  <si>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</si>
  <si>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</si>
  <si>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</si>
  <si>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</si>
  <si>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</si>
  <si>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</si>
  <si>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</si>
  <si>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</si>
  <si>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</si>
  <si>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</si>
  <si>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</si>
  <si>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</si>
  <si>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</si>
  <si>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</si>
  <si>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</si>
  <si>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</si>
  <si>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</si>
  <si>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</si>
  <si>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</si>
  <si>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</si>
  <si>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</si>
  <si>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</si>
  <si>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</si>
  <si>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</si>
  <si>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</si>
  <si>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</si>
  <si>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</si>
  <si>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</si>
  <si>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</si>
  <si>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</si>
  <si>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</si>
  <si>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</si>
  <si>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</si>
  <si>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</si>
  <si>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</si>
  <si>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</si>
  <si>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</si>
  <si>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</si>
  <si>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</si>
  <si>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</si>
  <si>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</si>
  <si>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</si>
  <si>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</si>
  <si>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</si>
  <si>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</si>
  <si>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</si>
  <si>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</si>
  <si>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</si>
  <si>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</si>
  <si>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</si>
  <si>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</si>
  <si>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</si>
  <si>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</si>
  <si>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</si>
  <si>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</si>
  <si>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</si>
  <si>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</si>
  <si>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</si>
  <si>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</si>
  <si>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</si>
  <si>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</si>
  <si>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</si>
  <si>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</si>
  <si>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</si>
  <si>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</si>
  <si>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</si>
  <si>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</si>
  <si>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</si>
  <si>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</si>
  <si>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</si>
  <si>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</si>
  <si>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</si>
  <si>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</si>
  <si>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</si>
  <si>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</si>
  <si>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</si>
  <si>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</si>
  <si>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</si>
  <si>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</si>
  <si>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</si>
  <si>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</si>
  <si>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</si>
  <si>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</si>
  <si>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</si>
  <si>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</si>
  <si>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</si>
  <si>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</si>
  <si>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</si>
  <si>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</si>
  <si>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</si>
  <si>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</si>
  <si>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</si>
  <si>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</si>
  <si>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</si>
  <si>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</si>
  <si>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</si>
  <si>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</si>
  <si>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</si>
  <si>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</si>
  <si>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</si>
  <si>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</si>
  <si>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</si>
  <si>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</si>
  <si>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</si>
  <si>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</si>
  <si>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</si>
  <si>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</si>
  <si>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</si>
  <si>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</si>
  <si>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</si>
  <si>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</si>
  <si>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</si>
  <si>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</si>
  <si>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</si>
  <si>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</si>
  <si>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</si>
  <si>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</si>
  <si>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</si>
  <si>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</si>
  <si>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</si>
  <si>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</si>
  <si>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</si>
  <si>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</si>
  <si>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</si>
  <si>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</si>
  <si>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</si>
  <si>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</si>
  <si>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</si>
  <si>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</si>
  <si>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</si>
  <si>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</si>
  <si>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</si>
  <si>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</si>
  <si>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</si>
  <si>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</si>
  <si>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</si>
  <si>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</si>
  <si>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</si>
  <si>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</si>
  <si>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</si>
  <si>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</si>
  <si>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</si>
  <si>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</si>
  <si>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</si>
  <si>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</si>
  <si>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</si>
  <si>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</si>
  <si>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</si>
  <si>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</si>
  <si>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</si>
  <si>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</si>
  <si>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</si>
  <si>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</si>
  <si>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</si>
  <si>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</si>
  <si>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</si>
  <si>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</si>
  <si>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</si>
  <si>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</si>
  <si>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</si>
  <si>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</si>
  <si>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</si>
  <si>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</si>
  <si>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</si>
  <si>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</si>
  <si>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</si>
  <si>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</si>
  <si>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</si>
  <si>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</si>
  <si>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</si>
  <si>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</si>
  <si>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</si>
  <si>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</si>
  <si>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</si>
  <si>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</si>
  <si>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</si>
  <si>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</si>
  <si>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</si>
  <si>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</si>
  <si>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</si>
  <si>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</si>
  <si>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</si>
  <si>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</si>
  <si>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</si>
  <si>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</si>
  <si>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</si>
  <si>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</si>
  <si>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</si>
  <si>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</si>
  <si>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</si>
  <si>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</si>
  <si>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</si>
  <si>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</si>
  <si>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</si>
  <si>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</si>
  <si>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</si>
  <si>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</si>
  <si>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</si>
  <si>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</si>
  <si>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</si>
  <si>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</si>
  <si>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</si>
  <si>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</si>
  <si>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</si>
  <si>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</si>
  <si>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</si>
  <si>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</si>
  <si>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</si>
  <si>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</si>
  <si>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</si>
  <si>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</si>
  <si>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</si>
  <si>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</si>
  <si>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</si>
  <si>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</si>
  <si>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</si>
  <si>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</si>
  <si>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</si>
  <si>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</si>
  <si>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</si>
  <si>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</si>
  <si>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</si>
  <si>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</si>
  <si>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</si>
  <si>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</si>
  <si>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</si>
  <si>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</si>
  <si>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</si>
  <si>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</si>
  <si>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</si>
  <si>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</si>
  <si>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</si>
  <si>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</si>
  <si>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</si>
  <si>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</si>
  <si>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</si>
  <si>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</si>
  <si>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</si>
  <si>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</si>
  <si>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</si>
  <si>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</si>
  <si>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</si>
  <si>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</si>
  <si>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</si>
  <si>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</si>
  <si>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</si>
  <si>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</si>
  <si>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</si>
  <si>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</si>
  <si>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</si>
  <si>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</si>
  <si>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</si>
  <si>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</si>
  <si>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</si>
  <si>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</si>
  <si>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</si>
  <si>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</si>
  <si>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</si>
  <si>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</si>
  <si>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</si>
  <si>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</si>
  <si>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</si>
  <si>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</si>
  <si>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</si>
  <si>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</si>
  <si>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</si>
  <si>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</si>
  <si>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</si>
  <si>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</si>
  <si>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</si>
  <si>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</si>
  <si>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</si>
  <si>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</si>
  <si>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</si>
  <si>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</si>
  <si>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</si>
  <si>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</si>
  <si>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</si>
  <si>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</si>
  <si>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</si>
  <si>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</si>
  <si>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</si>
  <si>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</si>
  <si>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</si>
  <si>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</si>
  <si>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</si>
  <si>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</si>
  <si>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</si>
  <si>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</si>
  <si>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</si>
  <si>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</si>
  <si>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</si>
  <si>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</si>
  <si>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</si>
  <si>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</si>
  <si>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</si>
  <si>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</si>
  <si>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</si>
  <si>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</si>
  <si>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</si>
  <si>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</si>
  <si>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</si>
  <si>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</si>
  <si>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</si>
  <si>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</si>
  <si>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</si>
  <si>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</si>
  <si>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</si>
  <si>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</si>
  <si>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</si>
  <si>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</si>
  <si>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</si>
  <si>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</si>
  <si>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</si>
  <si>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</si>
  <si>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</si>
  <si>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</si>
  <si>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</si>
  <si>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</si>
  <si>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</si>
  <si>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</si>
  <si>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</si>
  <si>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</si>
  <si>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</si>
  <si>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</si>
  <si>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</si>
  <si>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</si>
  <si>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</si>
  <si>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</si>
  <si>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</si>
  <si>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</si>
  <si>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</si>
  <si>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</si>
  <si>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</si>
  <si>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</si>
  <si>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</si>
  <si>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</si>
  <si>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</si>
  <si>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</si>
  <si>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</si>
  <si>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</si>
  <si>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</si>
  <si>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</si>
  <si>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</si>
  <si>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</si>
  <si>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</si>
  <si>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</si>
  <si>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</si>
  <si>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</si>
  <si>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</si>
  <si>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</si>
  <si>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</si>
  <si>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</si>
  <si>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</si>
  <si>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</si>
  <si>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</si>
  <si>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</si>
  <si>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</si>
  <si>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</si>
  <si>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</si>
  <si>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</si>
  <si>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</si>
  <si>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</si>
  <si>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</si>
  <si>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</si>
  <si>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</si>
  <si>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</si>
  <si>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</si>
  <si>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</si>
  <si>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</si>
  <si>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</si>
  <si>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</si>
  <si>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</si>
  <si>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</si>
  <si>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</si>
  <si>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</si>
  <si>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</si>
  <si>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</si>
  <si>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</si>
  <si>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</si>
  <si>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</si>
  <si>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</si>
  <si>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</si>
  <si>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</si>
  <si>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</si>
  <si>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</si>
  <si>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</si>
  <si>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</si>
  <si>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</si>
  <si>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</si>
  <si>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</si>
  <si>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</si>
  <si>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</si>
  <si>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</si>
  <si>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</si>
  <si>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</si>
  <si>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</si>
  <si>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</si>
  <si>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</si>
  <si>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</si>
  <si>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</si>
  <si>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</si>
  <si>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</si>
  <si>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</si>
  <si>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</si>
  <si>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</si>
  <si>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</si>
  <si>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</si>
  <si>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</si>
  <si>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</si>
  <si>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</si>
  <si>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</si>
  <si>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</si>
  <si>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</si>
  <si>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</si>
  <si>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</si>
  <si>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</si>
  <si>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</si>
  <si>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</si>
  <si>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</si>
  <si>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</si>
  <si>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</si>
  <si>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</si>
  <si>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</si>
  <si>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</si>
  <si>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</si>
  <si>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</si>
  <si>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</si>
  <si>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</si>
  <si>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</si>
  <si>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</si>
  <si>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</si>
  <si>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</si>
  <si>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</si>
  <si>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</si>
  <si>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</si>
  <si>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</si>
  <si>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</si>
  <si>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</si>
  <si>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</si>
  <si>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</si>
  <si>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</si>
  <si>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</si>
  <si>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</si>
  <si>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</si>
  <si>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</si>
  <si>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</si>
  <si>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</si>
  <si>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</si>
  <si>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</si>
  <si>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</si>
  <si>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</si>
  <si>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</si>
  <si>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</si>
  <si>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</si>
  <si>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</si>
  <si>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</si>
  <si>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</si>
  <si>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</si>
  <si>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</si>
  <si>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</si>
  <si>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</si>
  <si>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</si>
  <si>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</si>
  <si>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</si>
  <si>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</si>
  <si>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</si>
  <si>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</si>
  <si>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</si>
  <si>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</si>
  <si>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</si>
  <si>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</si>
  <si>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</si>
  <si>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</si>
  <si>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</si>
  <si>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</si>
  <si>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</si>
  <si>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</si>
  <si>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</si>
  <si>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</si>
  <si>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</si>
  <si>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</si>
  <si>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</si>
  <si>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</si>
  <si>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</si>
  <si>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</si>
  <si>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</si>
  <si>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</si>
  <si>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</si>
  <si>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</si>
  <si>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</si>
  <si>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</si>
  <si>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</si>
  <si>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</si>
  <si>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</si>
  <si>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</si>
  <si>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</si>
  <si>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</si>
  <si>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</si>
  <si>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</si>
  <si>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</si>
  <si>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</si>
  <si>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</si>
  <si>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</si>
  <si>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</si>
  <si>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</si>
  <si>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</si>
  <si>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</si>
  <si>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</si>
  <si>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</si>
  <si>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</si>
  <si>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</si>
  <si>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</si>
  <si>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</si>
  <si>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</si>
  <si>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</si>
  <si>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</si>
  <si>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</si>
  <si>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</si>
  <si>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</si>
  <si>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</si>
  <si>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</si>
  <si>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</si>
  <si>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</si>
  <si>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</si>
  <si>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</si>
  <si>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</si>
  <si>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</si>
  <si>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</si>
  <si>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</si>
  <si>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</si>
  <si>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</si>
  <si>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</si>
  <si>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</si>
  <si>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</si>
  <si>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</si>
  <si>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</si>
  <si>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</si>
  <si>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</si>
  <si>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</si>
  <si>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</si>
  <si>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</si>
  <si>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</si>
  <si>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</si>
  <si>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</si>
  <si>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</si>
  <si>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</si>
  <si>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</si>
  <si>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</si>
  <si>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</si>
  <si>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</si>
  <si>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</si>
  <si>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</si>
  <si>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</si>
  <si>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</si>
  <si>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</si>
  <si>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</si>
  <si>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</si>
  <si>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</si>
  <si>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</si>
  <si>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</si>
  <si>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</si>
  <si>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</si>
  <si>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</si>
  <si>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</si>
  <si>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</si>
  <si>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</si>
  <si>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</si>
  <si>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</si>
  <si>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</si>
  <si>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</si>
  <si>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</si>
  <si>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</si>
  <si>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</si>
  <si>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</si>
  <si>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</si>
  <si>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</si>
  <si>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</si>
  <si>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</si>
  <si>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</si>
  <si>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</si>
  <si>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</si>
  <si>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</si>
  <si>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</si>
  <si>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</si>
  <si>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</si>
  <si>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</si>
  <si>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</si>
  <si>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</si>
  <si>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</si>
  <si>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</si>
  <si>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</si>
  <si>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</si>
  <si>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</si>
  <si>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</si>
  <si>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</si>
  <si>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</si>
  <si>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</si>
  <si>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</si>
  <si>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</si>
  <si>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</si>
  <si>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</si>
  <si>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</si>
  <si>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</si>
  <si>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</si>
  <si>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</si>
  <si>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</si>
  <si>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</si>
  <si>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</si>
  <si>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</si>
  <si>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</si>
  <si>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</si>
  <si>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</si>
  <si>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</si>
  <si>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</si>
  <si>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</si>
  <si>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</si>
  <si>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</si>
  <si>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</si>
  <si>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</si>
  <si>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</si>
  <si>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</si>
  <si>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</si>
  <si>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</si>
  <si>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</si>
  <si>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</si>
  <si>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</si>
  <si>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</si>
  <si>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</si>
  <si>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</si>
  <si>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</si>
  <si>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</si>
  <si>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</si>
  <si>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</si>
  <si>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</si>
  <si>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</si>
  <si>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</si>
  <si>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</si>
  <si>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</si>
  <si>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</si>
  <si>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</si>
  <si>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</si>
  <si>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</si>
  <si>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</si>
  <si>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</si>
  <si>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</si>
  <si>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</si>
  <si>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</si>
  <si>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</si>
  <si>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</si>
  <si>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</si>
  <si>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</si>
  <si>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</si>
  <si>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</si>
  <si>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</si>
  <si>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</si>
  <si>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</si>
  <si>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</si>
  <si>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</si>
  <si>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</si>
  <si>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</si>
  <si>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</si>
  <si>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</si>
  <si>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</si>
  <si>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</si>
  <si>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</si>
  <si>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</si>
  <si>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</si>
  <si>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</si>
  <si>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</si>
  <si>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</si>
  <si>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</si>
  <si>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</si>
  <si>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</si>
  <si>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</si>
  <si>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</si>
  <si>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</si>
  <si>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</si>
  <si>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</si>
  <si>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</si>
  <si>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</si>
  <si>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</si>
  <si>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</si>
  <si>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</si>
  <si>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</si>
  <si>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</si>
  <si>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</si>
  <si>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</si>
  <si>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</si>
  <si>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</si>
  <si>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</si>
  <si>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</si>
  <si>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</si>
  <si>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</si>
  <si>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</si>
  <si>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</si>
  <si>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</si>
  <si>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</si>
  <si>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</si>
  <si>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</si>
  <si>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</si>
  <si>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</si>
  <si>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</si>
  <si>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</si>
  <si>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</si>
  <si>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</si>
  <si>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</si>
  <si>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</si>
  <si>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</si>
  <si>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</si>
  <si>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</si>
  <si>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</si>
  <si>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</si>
  <si>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</si>
  <si>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</si>
  <si>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</si>
  <si>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</si>
  <si>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</si>
  <si>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</si>
  <si>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</si>
  <si>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</si>
  <si>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</si>
  <si>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</si>
  <si>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</si>
  <si>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</si>
  <si>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</si>
  <si>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</si>
  <si>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</si>
  <si>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</si>
  <si>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</si>
  <si>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</si>
  <si>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</si>
  <si>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</si>
  <si>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</si>
  <si>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</si>
  <si>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</si>
  <si>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</si>
  <si>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</si>
  <si>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</si>
  <si>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</si>
  <si>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</si>
  <si>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</si>
  <si>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</si>
  <si>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</si>
  <si>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</si>
  <si>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</si>
  <si>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</si>
  <si>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</si>
  <si>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</si>
  <si>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</si>
  <si>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</si>
  <si>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</si>
  <si>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</si>
  <si>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</si>
  <si>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</si>
  <si>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</si>
  <si>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</si>
  <si>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</si>
  <si>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</si>
  <si>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</si>
  <si>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</si>
  <si>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</si>
  <si>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</si>
  <si>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</si>
  <si>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</si>
  <si>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</si>
  <si>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</si>
  <si>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</si>
  <si>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</si>
  <si>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</si>
  <si>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</si>
  <si>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</si>
  <si>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</si>
  <si>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</si>
  <si>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</si>
  <si>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</si>
  <si>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</si>
  <si>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</si>
  <si>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</si>
  <si>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</si>
  <si>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</si>
  <si>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</si>
  <si>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</si>
  <si>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</si>
  <si>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</si>
  <si>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</si>
  <si>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</si>
  <si>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</si>
  <si>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</si>
  <si>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</si>
  <si>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</si>
  <si>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</si>
  <si>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</si>
  <si>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</si>
  <si>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</si>
  <si>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</si>
  <si>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</si>
  <si>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</si>
  <si>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</si>
  <si>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</si>
  <si>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</si>
  <si>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</si>
  <si>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</si>
  <si>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</si>
  <si>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</si>
  <si>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</si>
  <si>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</si>
  <si>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</si>
  <si>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</si>
  <si>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</si>
  <si>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</si>
  <si>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</si>
  <si>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</si>
  <si>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</si>
  <si>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</si>
  <si>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</si>
  <si>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</si>
  <si>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</si>
  <si>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</si>
  <si>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</si>
  <si>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</si>
  <si>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</si>
  <si>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</si>
  <si>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</si>
  <si>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</si>
  <si>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</si>
  <si>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</si>
  <si>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</si>
  <si>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</si>
  <si>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</si>
  <si>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</si>
  <si>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</si>
  <si>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</si>
  <si>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</si>
  <si>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</si>
  <si>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</si>
  <si>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</si>
  <si>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</si>
  <si>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</si>
  <si>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</si>
  <si>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</si>
  <si>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</si>
  <si>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</si>
  <si>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</si>
  <si>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</si>
  <si>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</si>
  <si>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</si>
  <si>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</si>
  <si>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</si>
  <si>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</si>
  <si>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</si>
  <si>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</si>
  <si>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</si>
  <si>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</si>
  <si>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</si>
  <si>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</si>
  <si>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</si>
  <si>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</si>
  <si>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</si>
  <si>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</si>
  <si>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</si>
  <si>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</si>
  <si>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</si>
  <si>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</si>
  <si>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</si>
  <si>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</si>
  <si>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</si>
  <si>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</si>
  <si>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</si>
  <si>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</si>
  <si>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</si>
  <si>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</si>
  <si>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</si>
  <si>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</si>
  <si>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</si>
  <si>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</si>
  <si>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</si>
  <si>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</si>
  <si>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</si>
  <si>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</si>
  <si>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</si>
  <si>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</si>
  <si>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</si>
  <si>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</si>
  <si>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</si>
  <si>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</si>
  <si>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</si>
  <si>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</si>
  <si>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</si>
  <si>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</si>
  <si>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</si>
  <si>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</si>
  <si>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</si>
  <si>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</si>
  <si>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</si>
  <si>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</si>
  <si>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</si>
  <si>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</si>
  <si>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</si>
  <si>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</si>
  <si>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</si>
  <si>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</si>
  <si>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</si>
  <si>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</si>
  <si>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</si>
  <si>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</si>
  <si>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</si>
  <si>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</si>
  <si>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</si>
  <si>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</si>
  <si>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</si>
  <si>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</si>
  <si>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</si>
  <si>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</si>
  <si>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</si>
  <si>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</si>
  <si>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</si>
  <si>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</si>
  <si>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</si>
  <si>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</si>
  <si>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</si>
  <si>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</si>
  <si>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</si>
  <si>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</si>
  <si>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</si>
  <si>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</si>
  <si>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</si>
  <si>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</si>
  <si>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</si>
  <si>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</si>
  <si>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</si>
  <si>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</si>
  <si>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</si>
  <si>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</si>
  <si>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</si>
  <si>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</si>
  <si>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</si>
  <si>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</si>
  <si>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</si>
  <si>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</si>
  <si>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</si>
  <si>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</si>
  <si>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</si>
  <si>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</si>
  <si>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</si>
  <si>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</si>
  <si>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</si>
  <si>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</si>
  <si>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</si>
  <si>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</si>
  <si>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</si>
  <si>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</si>
  <si>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</si>
  <si>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</si>
  <si>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</si>
  <si>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</si>
  <si>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</si>
  <si>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</si>
  <si>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</si>
  <si>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</si>
  <si>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</si>
  <si>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</si>
  <si>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</si>
  <si>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</si>
  <si>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</si>
  <si>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</si>
  <si>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</si>
  <si>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</si>
  <si>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</si>
  <si>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</si>
  <si>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</si>
  <si>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</si>
  <si>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</si>
  <si>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</si>
  <si>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</si>
  <si>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</si>
  <si>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</si>
  <si>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</si>
  <si>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</si>
  <si>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</si>
  <si>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</si>
  <si>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</si>
  <si>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</si>
  <si>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</si>
  <si>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</si>
  <si>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</si>
  <si>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</si>
  <si>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</si>
  <si>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</si>
  <si>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</si>
  <si>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</si>
  <si>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</si>
  <si>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</si>
  <si>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</si>
  <si>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</si>
  <si>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</si>
  <si>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</si>
  <si>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</si>
  <si>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</si>
  <si>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</si>
  <si>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</si>
  <si>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</si>
  <si>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</si>
  <si>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</si>
  <si>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</si>
  <si>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</si>
  <si>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</si>
  <si>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</si>
  <si>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</si>
  <si>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</si>
  <si>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</si>
  <si>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</si>
  <si>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</si>
  <si>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</si>
  <si>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</si>
  <si>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</si>
  <si>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</si>
  <si>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</si>
  <si>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</si>
  <si>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</si>
  <si>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</si>
  <si>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</si>
  <si>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</si>
  <si>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</si>
  <si>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</si>
  <si>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</si>
  <si>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</si>
  <si>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</si>
  <si>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</si>
  <si>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</si>
  <si>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</si>
  <si>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</si>
  <si>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</si>
  <si>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</si>
  <si>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</si>
  <si>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</si>
  <si>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</si>
  <si>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</si>
  <si>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</si>
  <si>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</si>
  <si>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</si>
  <si>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</si>
  <si>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</si>
  <si>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</si>
  <si>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</si>
  <si>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</si>
  <si>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</si>
  <si>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</si>
  <si>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</si>
  <si>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</si>
  <si>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</si>
  <si>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</si>
  <si>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</si>
  <si>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</si>
  <si>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</si>
  <si>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</si>
  <si>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</si>
  <si>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</si>
  <si>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</si>
  <si>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</si>
  <si>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</si>
  <si>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</si>
  <si>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</si>
  <si>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</si>
  <si>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</si>
  <si>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</si>
  <si>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</si>
  <si>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</si>
  <si>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</si>
  <si>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</si>
  <si>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</si>
  <si>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</si>
  <si>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</si>
  <si>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</si>
  <si>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</si>
  <si>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</si>
  <si>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</si>
  <si>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</si>
  <si>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</si>
  <si>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</si>
  <si>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</si>
  <si>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</si>
  <si>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</si>
  <si>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</si>
  <si>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</si>
  <si>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</si>
  <si>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</si>
  <si>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</si>
  <si>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</si>
  <si>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</si>
  <si>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</si>
  <si>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</si>
  <si>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</si>
  <si>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</si>
  <si>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</si>
  <si>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</si>
  <si>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</si>
  <si>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</si>
  <si>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</si>
  <si>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</si>
  <si>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</si>
  <si>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</si>
  <si>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</si>
  <si>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</si>
  <si>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</si>
  <si>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</si>
  <si>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</si>
  <si>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</si>
  <si>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</si>
  <si>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</si>
  <si>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</si>
  <si>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</si>
  <si>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</si>
  <si>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</si>
  <si>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</si>
  <si>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</si>
  <si>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</si>
  <si>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</si>
  <si>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</si>
  <si>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</si>
  <si>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</si>
  <si>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</si>
  <si>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</si>
  <si>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</si>
  <si>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</si>
  <si>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</si>
  <si>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</si>
  <si>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</si>
  <si>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</si>
  <si>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</si>
  <si>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</si>
  <si>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</si>
  <si>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</si>
  <si>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</si>
  <si>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</si>
  <si>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</si>
  <si>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</si>
  <si>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</si>
  <si>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</si>
  <si>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</si>
  <si>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</si>
  <si>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</si>
  <si>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</si>
  <si>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</si>
  <si>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</si>
  <si>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</si>
  <si>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</si>
  <si>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</si>
  <si>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</si>
  <si>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</si>
  <si>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</si>
  <si>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</si>
  <si>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</si>
  <si>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</si>
  <si>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</si>
  <si>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</si>
  <si>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</si>
  <si>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</si>
  <si>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</si>
  <si>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</si>
  <si>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</si>
  <si>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</si>
  <si>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</si>
  <si>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</si>
  <si>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</si>
  <si>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</si>
  <si>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</si>
  <si>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</si>
  <si>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</si>
  <si>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</si>
  <si>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</si>
  <si>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</si>
  <si>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</si>
  <si>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</si>
  <si>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</si>
  <si>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</si>
  <si>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</si>
  <si>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</si>
  <si>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</si>
  <si>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</si>
  <si>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</si>
  <si>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</si>
  <si>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</si>
  <si>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</si>
  <si>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</si>
  <si>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</si>
  <si>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</si>
  <si>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</si>
  <si>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</si>
  <si>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</si>
  <si>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</si>
  <si>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</si>
  <si>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</si>
  <si>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</si>
  <si>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</si>
  <si>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</si>
  <si>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</si>
  <si>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</si>
  <si>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</si>
  <si>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</si>
  <si>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</si>
  <si>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</si>
  <si>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</si>
  <si>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</si>
  <si>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</si>
  <si>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</si>
  <si>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</si>
  <si>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</si>
  <si>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</si>
  <si>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</si>
  <si>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</si>
  <si>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</si>
  <si>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</si>
  <si>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</si>
  <si>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</si>
  <si>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</si>
  <si>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</si>
  <si>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</si>
  <si>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</si>
  <si>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</si>
  <si>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</si>
  <si>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</si>
  <si>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</si>
  <si>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</si>
  <si>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</si>
  <si>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</si>
  <si>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</si>
  <si>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</si>
  <si>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</si>
  <si>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</si>
  <si>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</si>
  <si>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</si>
  <si>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</si>
  <si>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</si>
  <si>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</si>
  <si>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</si>
  <si>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</si>
  <si>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</si>
  <si>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</si>
  <si>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</si>
  <si>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</si>
  <si>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</si>
  <si>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</si>
  <si>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</si>
  <si>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</si>
  <si>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</si>
  <si>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</si>
  <si>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</si>
  <si>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</si>
  <si>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</si>
  <si>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</si>
  <si>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</si>
  <si>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</si>
  <si>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</si>
  <si>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</si>
  <si>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</si>
  <si>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</si>
  <si>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</si>
  <si>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</si>
  <si>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</si>
  <si>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</si>
  <si>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</si>
  <si>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</si>
  <si>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</si>
  <si>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</si>
  <si>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</si>
  <si>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</si>
  <si>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</si>
  <si>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</si>
  <si>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</si>
  <si>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</si>
  <si>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</si>
  <si>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</si>
  <si>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</si>
  <si>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</si>
  <si>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</si>
  <si>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</si>
  <si>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</si>
  <si>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</si>
  <si>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</si>
  <si>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</si>
  <si>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</si>
  <si>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</si>
  <si>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</si>
  <si>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</si>
  <si>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</si>
  <si>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</si>
  <si>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</si>
  <si>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</si>
  <si>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</si>
  <si>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</si>
  <si>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</si>
  <si>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</si>
  <si>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</si>
  <si>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</si>
  <si>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</si>
  <si>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</si>
  <si>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</si>
  <si>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</si>
  <si>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</si>
  <si>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</si>
  <si>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</si>
  <si>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</si>
  <si>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</si>
  <si>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</si>
  <si>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</si>
  <si>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</si>
  <si>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</si>
  <si>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</si>
  <si>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</si>
  <si>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</si>
  <si>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</si>
  <si>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</si>
  <si>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</si>
  <si>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</si>
  <si>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</si>
  <si>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</si>
  <si>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</si>
  <si>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</si>
  <si>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</si>
  <si>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</si>
  <si>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</si>
  <si>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</si>
  <si>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</si>
  <si>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</si>
  <si>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</si>
  <si>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</si>
  <si>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</si>
  <si>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</si>
  <si>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</si>
  <si>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</si>
  <si>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</si>
  <si>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</si>
  <si>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</si>
  <si>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</si>
  <si>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</si>
  <si>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</si>
  <si>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</si>
  <si>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</si>
  <si>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</si>
  <si>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</si>
  <si>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</si>
  <si>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</si>
  <si>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</si>
  <si>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</si>
  <si>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</si>
  <si>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</si>
  <si>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</si>
  <si>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</si>
  <si>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</si>
  <si>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</si>
  <si>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</si>
  <si>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</si>
  <si>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</si>
  <si>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</si>
  <si>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</si>
  <si>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</si>
  <si>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</si>
  <si>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</si>
  <si>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</si>
  <si>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</si>
  <si>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</si>
  <si>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</si>
  <si>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</si>
  <si>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</si>
  <si>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</si>
  <si>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</si>
  <si>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</si>
  <si>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</si>
  <si>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</si>
  <si>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</si>
  <si>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</si>
  <si>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</si>
  <si>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</si>
  <si>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</si>
  <si>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</si>
  <si>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</si>
  <si>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</si>
  <si>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</si>
  <si>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</si>
  <si>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</si>
  <si>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</si>
  <si>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</si>
  <si>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</si>
  <si>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</si>
  <si>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</si>
  <si>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</si>
  <si>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</si>
  <si>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</si>
  <si>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</si>
  <si>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</si>
  <si>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</si>
  <si>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</si>
  <si>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</si>
  <si>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</si>
  <si>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</si>
  <si>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</si>
  <si>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</si>
  <si>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</si>
  <si>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</si>
  <si>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</si>
  <si>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</si>
  <si>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</si>
  <si>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</si>
  <si>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</si>
  <si>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</si>
  <si>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</si>
  <si>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</si>
  <si>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</si>
  <si>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</si>
  <si>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</si>
  <si>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</si>
  <si>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</si>
  <si>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</si>
  <si>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</si>
  <si>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</si>
  <si>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</si>
  <si>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</si>
  <si>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</si>
  <si>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</si>
  <si>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</si>
  <si>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</si>
  <si>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</si>
  <si>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</si>
  <si>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</si>
  <si>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</si>
  <si>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</si>
  <si>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</si>
  <si>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</si>
  <si>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</si>
  <si>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</si>
  <si>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</si>
  <si>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</si>
  <si>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</si>
  <si>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</si>
  <si>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</si>
  <si>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</si>
  <si>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</si>
  <si>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</si>
  <si>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</si>
  <si>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</si>
  <si>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</si>
  <si>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</si>
  <si>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</si>
  <si>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</si>
  <si>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</si>
  <si>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</si>
  <si>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</si>
  <si>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</si>
  <si>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</si>
  <si>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</si>
  <si>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</si>
  <si>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</si>
  <si>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</si>
  <si>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</si>
  <si>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</si>
  <si>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</si>
  <si>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</si>
  <si>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</si>
  <si>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</si>
  <si>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</si>
  <si>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</si>
  <si>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</si>
  <si>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</si>
  <si>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</si>
  <si>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</si>
  <si>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</si>
  <si>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</si>
  <si>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</si>
  <si>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</si>
  <si>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</si>
  <si>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</si>
  <si>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</si>
  <si>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</si>
  <si>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</si>
  <si>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</si>
  <si>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</si>
  <si>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</si>
  <si>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</si>
  <si>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</si>
  <si>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</si>
  <si>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</si>
  <si>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</si>
  <si>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</si>
  <si>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</si>
  <si>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</si>
  <si>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</si>
  <si>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</si>
  <si>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</si>
  <si>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</si>
  <si>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</si>
  <si>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</si>
  <si>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</si>
  <si>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</si>
  <si>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</si>
  <si>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</si>
  <si>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</si>
  <si>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</si>
  <si>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</si>
  <si>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</si>
  <si>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</si>
  <si>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</si>
  <si>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</si>
  <si>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</si>
  <si>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</si>
  <si>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</si>
  <si>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</si>
  <si>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</si>
  <si>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</si>
  <si>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</si>
  <si>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</si>
  <si>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</si>
  <si>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</si>
  <si>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</si>
  <si>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</si>
  <si>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</si>
  <si>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</si>
  <si>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</si>
  <si>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</si>
  <si>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</si>
  <si>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</si>
  <si>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</si>
  <si>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</si>
  <si>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</si>
  <si>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</si>
  <si>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</si>
  <si>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</si>
  <si>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</si>
  <si>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</si>
  <si>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</si>
  <si>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</si>
  <si>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</si>
  <si>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</si>
  <si>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</si>
  <si>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</si>
  <si>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</si>
  <si>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</si>
  <si>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</si>
  <si>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</si>
  <si>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</si>
  <si>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</si>
  <si>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</si>
  <si>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</si>
  <si>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</si>
  <si>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</si>
  <si>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</si>
  <si>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</si>
  <si>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</si>
  <si>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</si>
  <si>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</si>
  <si>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</si>
  <si>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</si>
  <si>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</si>
  <si>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</si>
  <si>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</si>
  <si>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</si>
  <si>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</si>
  <si>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</si>
  <si>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</si>
  <si>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</si>
  <si>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</si>
  <si>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</si>
  <si>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</si>
  <si>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</si>
  <si>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</si>
  <si>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</si>
  <si>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</si>
  <si>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</si>
  <si>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</si>
  <si>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</si>
  <si>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</si>
  <si>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</si>
  <si>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</si>
  <si>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</si>
  <si>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</si>
  <si>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</si>
  <si>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</si>
  <si>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</si>
  <si>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</si>
  <si>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</si>
  <si>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</si>
  <si>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</si>
  <si>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</si>
  <si>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</si>
  <si>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</si>
  <si>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</si>
  <si>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</si>
  <si>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</si>
  <si>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</si>
  <si>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</si>
  <si>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</si>
  <si>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</si>
  <si>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</si>
  <si>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</si>
  <si>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</si>
  <si>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</si>
  <si>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</si>
  <si>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</si>
  <si>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</si>
  <si>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</si>
  <si>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</si>
  <si>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</si>
  <si>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</si>
  <si>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</si>
  <si>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</si>
  <si>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</si>
  <si>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</si>
  <si>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</si>
  <si>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</si>
  <si>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</si>
  <si>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</si>
  <si>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</si>
  <si>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</si>
  <si>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</si>
  <si>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</si>
  <si>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</si>
  <si>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</si>
  <si>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</si>
  <si>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</si>
  <si>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</si>
  <si>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</si>
  <si>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</si>
  <si>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</si>
  <si>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</si>
  <si>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</si>
  <si>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</si>
  <si>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</si>
  <si>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</si>
  <si>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</si>
  <si>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</si>
  <si>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</si>
  <si>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</si>
  <si>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</si>
  <si>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</si>
  <si>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</si>
  <si>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</si>
  <si>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</si>
  <si>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</si>
  <si>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</si>
  <si>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</si>
  <si>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</si>
  <si>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</si>
  <si>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</si>
  <si>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</si>
  <si>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</si>
  <si>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</si>
  <si>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</si>
  <si>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</si>
  <si>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</si>
  <si>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</si>
  <si>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</si>
  <si>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</si>
  <si>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</si>
  <si>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</si>
  <si>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</si>
  <si>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</si>
  <si>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</si>
  <si>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</si>
  <si>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</si>
  <si>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</si>
  <si>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</si>
  <si>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</si>
  <si>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</si>
  <si>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</si>
  <si>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</si>
  <si>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</si>
  <si>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</si>
  <si>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</si>
  <si>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</si>
  <si>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</si>
  <si>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</si>
  <si>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</si>
  <si>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</si>
  <si>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</si>
  <si>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</si>
  <si>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</si>
  <si>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</si>
  <si>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</si>
  <si>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</si>
  <si>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</si>
  <si>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</si>
  <si>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</si>
  <si>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</si>
  <si>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</si>
  <si>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</si>
  <si>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</si>
  <si>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</si>
  <si>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</si>
  <si>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</si>
  <si>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</si>
  <si>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</si>
  <si>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</si>
  <si>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</si>
  <si>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</si>
  <si>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</si>
  <si>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</si>
  <si>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</si>
  <si>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</si>
  <si>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</si>
  <si>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</si>
  <si>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</si>
  <si>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</si>
  <si>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</si>
  <si>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</si>
  <si>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</si>
  <si>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</si>
  <si>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</si>
  <si>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</si>
  <si>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</si>
  <si>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</si>
  <si>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</si>
  <si>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</si>
  <si>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</si>
  <si>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</si>
  <si>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</si>
  <si>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</si>
  <si>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</si>
  <si>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</si>
  <si>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</si>
  <si>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</si>
  <si>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</si>
  <si>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</si>
  <si>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</si>
  <si>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</si>
  <si>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</si>
  <si>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</si>
  <si>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</si>
  <si>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</si>
  <si>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</si>
  <si>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</si>
  <si>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</si>
  <si>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</si>
  <si>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</si>
  <si>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</si>
  <si>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</si>
  <si>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</si>
  <si>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</si>
  <si>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</si>
  <si>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</si>
  <si>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</si>
  <si>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</si>
  <si>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</si>
  <si>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</si>
  <si>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</si>
  <si>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</si>
  <si>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</si>
  <si>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</si>
  <si>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</si>
  <si>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</si>
  <si>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</si>
  <si>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</si>
  <si>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</si>
  <si>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</si>
  <si>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</si>
  <si>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</si>
  <si>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</si>
  <si>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</si>
  <si>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</si>
  <si>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</si>
  <si>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</si>
  <si>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</si>
  <si>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</si>
  <si>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</si>
  <si>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</si>
  <si>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</si>
  <si>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</si>
  <si>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</si>
  <si>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</si>
  <si>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</si>
  <si>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</si>
  <si>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</si>
  <si>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</si>
  <si>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</si>
  <si>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</si>
  <si>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</si>
  <si>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</si>
  <si>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</si>
  <si>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</si>
  <si>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</si>
  <si>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</si>
  <si>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</si>
  <si>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</si>
  <si>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</si>
  <si>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</si>
  <si>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</si>
  <si>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</si>
  <si>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</si>
  <si>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</si>
  <si>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</si>
  <si>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</si>
  <si>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</si>
  <si>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</si>
  <si>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</si>
  <si>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</si>
  <si>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</si>
  <si>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</si>
  <si>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</si>
  <si>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</si>
  <si>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</si>
  <si>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</si>
  <si>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</si>
  <si>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</si>
  <si>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</si>
  <si>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</si>
  <si>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</si>
  <si>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</si>
  <si>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</si>
  <si>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</si>
  <si>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</si>
  <si>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</si>
  <si>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</si>
  <si>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</si>
  <si>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</si>
  <si>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</si>
  <si>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</si>
  <si>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</si>
  <si>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</si>
  <si>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</si>
  <si>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</si>
  <si>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</si>
  <si>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</si>
  <si>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</si>
  <si>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</si>
  <si>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</si>
  <si>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</si>
  <si>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</si>
  <si>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</si>
  <si>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</si>
  <si>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</si>
  <si>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</si>
  <si>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</si>
  <si>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</si>
  <si>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</si>
  <si>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</si>
  <si>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</si>
  <si>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</si>
  <si>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</si>
  <si>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</si>
  <si>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</si>
  <si>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</si>
  <si>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</si>
  <si>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</si>
  <si>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</si>
  <si>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</si>
  <si>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</si>
  <si>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</si>
  <si>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</si>
  <si>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</si>
  <si>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</si>
  <si>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</si>
  <si>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</si>
  <si>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</si>
  <si>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</si>
  <si>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</si>
  <si>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</si>
  <si>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</si>
  <si>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</si>
  <si>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</si>
  <si>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</si>
  <si>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</si>
  <si>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</si>
  <si>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</si>
  <si>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</si>
  <si>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</si>
  <si>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</si>
  <si>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</si>
  <si>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</si>
  <si>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</si>
  <si>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</si>
  <si>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</si>
  <si>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</si>
  <si>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</si>
  <si>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</si>
  <si>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</si>
  <si>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</si>
  <si>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</si>
  <si>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</si>
  <si>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</si>
  <si>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</si>
  <si>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</si>
  <si>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</si>
  <si>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</si>
  <si>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</si>
  <si>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</si>
  <si>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</si>
  <si>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</si>
  <si>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</si>
  <si>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</si>
  <si>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</si>
  <si>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</si>
  <si>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</si>
  <si>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</si>
  <si>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</si>
  <si>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</si>
  <si>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</si>
  <si>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</si>
  <si>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</si>
  <si>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</si>
  <si>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</si>
  <si>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</si>
  <si>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</si>
  <si>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</si>
  <si>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</si>
  <si>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</si>
  <si>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</si>
  <si>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</si>
  <si>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</si>
  <si>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</si>
  <si>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</si>
  <si>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</si>
  <si>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</si>
  <si>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</si>
  <si>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</si>
  <si>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</si>
  <si>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</si>
  <si>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</si>
  <si>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</si>
  <si>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</si>
  <si>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</si>
  <si>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</si>
  <si>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</si>
  <si>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</si>
  <si>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</si>
  <si>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</si>
  <si>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</si>
  <si>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</si>
  <si>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</si>
  <si>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</si>
  <si>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</si>
  <si>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</si>
  <si>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</si>
  <si>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</si>
  <si>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</si>
  <si>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</si>
  <si>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</si>
  <si>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</si>
  <si>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</si>
  <si>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</si>
  <si>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</si>
  <si>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</si>
  <si>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</si>
  <si>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</si>
  <si>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</si>
  <si>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</si>
  <si>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</si>
  <si>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</si>
  <si>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</si>
  <si>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</si>
  <si>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</si>
  <si>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</si>
  <si>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</si>
  <si>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</si>
  <si>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</si>
  <si>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</si>
  <si>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</si>
  <si>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</si>
  <si>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</si>
  <si>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</si>
  <si>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</si>
  <si>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</si>
  <si>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</si>
  <si>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</si>
  <si>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</si>
  <si>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</si>
  <si>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</si>
  <si>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</si>
  <si>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</si>
  <si>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</si>
  <si>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</si>
  <si>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</si>
  <si>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</si>
  <si>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</si>
  <si>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</si>
  <si>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</si>
  <si>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</si>
  <si>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</si>
  <si>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</si>
  <si>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</si>
  <si>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</si>
  <si>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</si>
  <si>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</si>
  <si>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</si>
  <si>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</si>
  <si>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</si>
  <si>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</si>
  <si>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</si>
  <si>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</si>
  <si>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</si>
  <si>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</si>
  <si>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</si>
  <si>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</si>
  <si>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</si>
  <si>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</si>
  <si>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</si>
  <si>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</si>
  <si>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</si>
  <si>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</si>
  <si>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</si>
  <si>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</si>
  <si>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</si>
  <si>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</si>
  <si>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</si>
  <si>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</si>
  <si>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</si>
  <si>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</si>
  <si>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</si>
  <si>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</si>
  <si>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</si>
  <si>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</si>
  <si>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</si>
  <si>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</si>
  <si>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</si>
  <si>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</si>
  <si>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</si>
  <si>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</si>
  <si>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</si>
  <si>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</si>
  <si>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</si>
  <si>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</si>
  <si>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</si>
  <si>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</si>
  <si>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</si>
  <si>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</si>
  <si>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</si>
  <si>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</si>
  <si>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</si>
  <si>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</si>
  <si>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</si>
  <si>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</si>
  <si>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</si>
  <si>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</si>
  <si>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</si>
  <si>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</si>
  <si>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</si>
  <si>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</si>
  <si>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</si>
  <si>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</si>
  <si>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</si>
  <si>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</si>
  <si>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</si>
  <si>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</si>
  <si>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</si>
  <si>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</si>
  <si>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</si>
  <si>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</si>
  <si>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</si>
  <si>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</si>
  <si>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</si>
  <si>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</si>
  <si>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</si>
  <si>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</si>
  <si>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</si>
  <si>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</si>
  <si>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</si>
  <si>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</si>
  <si>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</si>
  <si>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</si>
  <si>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</si>
  <si>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</si>
  <si>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</si>
  <si>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</si>
  <si>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</si>
  <si>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</si>
  <si>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</si>
  <si>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</si>
  <si>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</si>
  <si>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</si>
  <si>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</si>
  <si>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</si>
  <si>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</si>
  <si>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</si>
  <si>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</si>
  <si>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</si>
  <si>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</si>
  <si>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</si>
  <si>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</si>
  <si>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</si>
  <si>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</si>
  <si>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</si>
  <si>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</si>
  <si>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</si>
  <si>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</si>
  <si>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</si>
  <si>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</si>
  <si>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</si>
  <si>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</si>
  <si>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</si>
  <si>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</si>
  <si>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</si>
  <si>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</si>
  <si>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</si>
  <si>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</si>
  <si>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</si>
  <si>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</si>
  <si>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</si>
  <si>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</si>
  <si>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</si>
  <si>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</si>
  <si>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</si>
  <si>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</si>
  <si>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</si>
  <si>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</si>
  <si>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</si>
  <si>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</si>
  <si>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</si>
  <si>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</si>
  <si>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</si>
  <si>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</si>
  <si>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</si>
  <si>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</si>
  <si>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</si>
  <si>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</si>
  <si>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</si>
  <si>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</si>
  <si>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</si>
  <si>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</si>
  <si>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</si>
  <si>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</si>
  <si>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</si>
  <si>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</si>
  <si>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</si>
  <si>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</si>
  <si>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</si>
  <si>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</si>
  <si>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</si>
  <si>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</si>
  <si>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</si>
  <si>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</si>
  <si>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</si>
  <si>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</si>
  <si>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</si>
  <si>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</si>
  <si>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</si>
  <si>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</si>
  <si>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</si>
  <si>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</si>
  <si>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</si>
  <si>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</si>
  <si>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</si>
  <si>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</si>
  <si>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</si>
  <si>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</si>
  <si>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</si>
  <si>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</si>
  <si>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</si>
  <si>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</si>
  <si>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</si>
  <si>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</si>
  <si>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</si>
  <si>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</si>
  <si>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</si>
  <si>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</si>
  <si>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</si>
  <si>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</si>
  <si>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</si>
  <si>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</si>
  <si>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</si>
  <si>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</si>
  <si>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</si>
  <si>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</si>
  <si>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</si>
  <si>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</si>
  <si>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</si>
  <si>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</si>
  <si>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</si>
  <si>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</si>
  <si>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</si>
  <si>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</si>
  <si>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</si>
  <si>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</si>
  <si>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</si>
  <si>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</si>
  <si>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</si>
  <si>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</si>
  <si>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</si>
  <si>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</si>
  <si>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</si>
  <si>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</si>
  <si>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</si>
  <si>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</si>
  <si>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</si>
  <si>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</si>
  <si>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</si>
  <si>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</si>
  <si>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</si>
  <si>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</si>
  <si>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</si>
  <si>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</si>
  <si>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</si>
  <si>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</si>
  <si>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</si>
  <si>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</si>
  <si>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</si>
  <si>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</si>
  <si>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</si>
  <si>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</si>
  <si>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</si>
  <si>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</si>
  <si>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</si>
  <si>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</si>
  <si>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</si>
  <si>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</si>
  <si>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</si>
  <si>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</si>
  <si>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</si>
  <si>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</si>
  <si>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</si>
  <si>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</si>
  <si>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</si>
  <si>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</si>
  <si>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</si>
  <si>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</si>
  <si>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</si>
  <si>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</si>
  <si>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</si>
  <si>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</si>
  <si>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</si>
  <si>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</si>
  <si>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</si>
  <si>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</si>
  <si>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</si>
  <si>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</si>
  <si>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</si>
  <si>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</si>
  <si>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</si>
  <si>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</si>
  <si>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</si>
  <si>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</si>
  <si>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</si>
  <si>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</si>
  <si>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</si>
  <si>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</si>
  <si>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</si>
  <si>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</si>
  <si>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</si>
  <si>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</si>
  <si>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</si>
  <si>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</si>
  <si>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</si>
  <si>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</si>
  <si>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</si>
  <si>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</si>
  <si>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</si>
  <si>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</si>
  <si>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</si>
  <si>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</si>
  <si>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</si>
  <si>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</si>
  <si>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</si>
  <si>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</si>
  <si>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</si>
  <si>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</si>
  <si>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</si>
  <si>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</si>
  <si>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</si>
  <si>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</si>
  <si>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</si>
  <si>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</si>
  <si>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</si>
  <si>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</si>
  <si>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</si>
  <si>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</si>
  <si>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</si>
  <si>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</si>
  <si>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</si>
  <si>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</si>
  <si>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</si>
  <si>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</si>
  <si>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</si>
  <si>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</si>
  <si>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</si>
  <si>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</si>
  <si>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</si>
  <si>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</si>
  <si>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</si>
  <si>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</si>
  <si>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</si>
  <si>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</si>
  <si>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</si>
  <si>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</si>
  <si>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</si>
  <si>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</si>
  <si>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</si>
  <si>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</si>
  <si>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</si>
  <si>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</si>
  <si>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</si>
  <si>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</si>
  <si>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</si>
  <si>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</si>
  <si>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</si>
  <si>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</si>
  <si>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</si>
  <si>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</si>
  <si>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</si>
  <si>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</si>
  <si>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</si>
  <si>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</si>
  <si>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</si>
  <si>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</si>
  <si>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</si>
  <si>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</si>
  <si>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</si>
  <si>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</si>
  <si>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</si>
  <si>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</si>
  <si>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</si>
  <si>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</si>
  <si>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</si>
  <si>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</si>
  <si>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</si>
  <si>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</si>
  <si>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</si>
  <si>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</si>
  <si>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</si>
  <si>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</si>
  <si>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</si>
  <si>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</si>
  <si>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</si>
  <si>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</si>
  <si>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</si>
  <si>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</si>
  <si>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</si>
  <si>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</si>
  <si>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</si>
  <si>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</si>
  <si>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</si>
  <si>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</si>
  <si>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</si>
  <si>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</si>
  <si>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</si>
  <si>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</si>
  <si>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</si>
  <si>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</si>
  <si>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</si>
  <si>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</si>
  <si>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</si>
  <si>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</si>
  <si>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</si>
  <si>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</si>
  <si>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</si>
  <si>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</si>
  <si>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</si>
  <si>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</si>
  <si>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</si>
  <si>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</si>
  <si>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</si>
  <si>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</si>
  <si>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</si>
  <si>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</si>
  <si>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</si>
  <si>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</si>
  <si>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</si>
  <si>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</si>
  <si>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</si>
  <si>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</si>
  <si>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</si>
  <si>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</si>
  <si>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</si>
  <si>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</si>
  <si>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</si>
  <si>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</si>
  <si>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</si>
  <si>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</si>
  <si>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</si>
  <si>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</si>
  <si>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</si>
  <si>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</si>
  <si>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</si>
  <si>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</si>
  <si>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</si>
  <si>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</si>
  <si>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</si>
  <si>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</si>
  <si>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</si>
  <si>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</si>
  <si>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</si>
  <si>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</si>
  <si>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</si>
  <si>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</si>
  <si>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</si>
  <si>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</si>
  <si>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</si>
  <si>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</si>
  <si>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</si>
  <si>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</si>
  <si>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</si>
  <si>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</si>
  <si>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</si>
  <si>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</si>
  <si>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</si>
  <si>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</si>
  <si>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</si>
  <si>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</si>
  <si>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</si>
  <si>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</si>
  <si>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</si>
  <si>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</si>
  <si>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</si>
  <si>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</si>
  <si>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</si>
  <si>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</si>
  <si>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</si>
  <si>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</si>
  <si>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</si>
  <si>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</si>
  <si>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</si>
  <si>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</si>
  <si>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</si>
  <si>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</si>
  <si>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</si>
  <si>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</si>
  <si>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</si>
  <si>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</si>
  <si>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</si>
  <si>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</si>
  <si>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</si>
  <si>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</si>
  <si>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</si>
  <si>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</si>
  <si>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</si>
  <si>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</si>
  <si>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</si>
  <si>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</si>
  <si>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</si>
  <si>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</si>
  <si>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</si>
  <si>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</si>
  <si>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</si>
  <si>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</si>
  <si>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</si>
  <si>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</si>
  <si>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</si>
  <si>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</si>
  <si>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</si>
  <si>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</si>
  <si>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</si>
  <si>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</si>
  <si>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</si>
  <si>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</si>
  <si>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</si>
  <si>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</si>
  <si>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</si>
  <si>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</si>
  <si>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</si>
  <si>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</si>
  <si>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</si>
  <si>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</si>
  <si>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</si>
  <si>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</si>
  <si>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</si>
  <si>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</si>
  <si>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</si>
  <si>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</si>
  <si>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</si>
  <si>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</si>
  <si>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</si>
  <si>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</si>
  <si>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</si>
  <si>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</si>
  <si>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</si>
  <si>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</si>
  <si>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</si>
  <si>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</si>
  <si>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</si>
  <si>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</si>
  <si>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</si>
  <si>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</si>
  <si>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</si>
  <si>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</si>
  <si>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</si>
  <si>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</si>
  <si>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</si>
  <si>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</si>
  <si>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</si>
  <si>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</si>
  <si>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</si>
  <si>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</si>
  <si>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</si>
  <si>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</si>
  <si>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</si>
  <si>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</si>
  <si>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</si>
  <si>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</si>
  <si>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</si>
  <si>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</si>
  <si>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</si>
  <si>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</si>
  <si>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</si>
  <si>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</si>
  <si>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</si>
  <si>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</si>
  <si>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</si>
  <si>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</si>
  <si>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</si>
  <si>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</si>
  <si>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</si>
  <si>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</si>
  <si>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</si>
  <si>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</si>
  <si>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</si>
  <si>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</si>
  <si>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</si>
  <si>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</si>
  <si>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</si>
  <si>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</si>
  <si>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</si>
  <si>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</si>
  <si>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</si>
  <si>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</si>
  <si>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</si>
  <si>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</si>
  <si>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</si>
  <si>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</si>
  <si>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</si>
  <si>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</si>
  <si>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</si>
  <si>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</si>
  <si>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</si>
  <si>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</si>
  <si>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</si>
  <si>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</si>
  <si>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</si>
  <si>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</si>
  <si>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</si>
  <si>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</si>
  <si>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</si>
  <si>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</si>
  <si>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</si>
  <si>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</si>
  <si>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</si>
  <si>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</si>
  <si>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</si>
  <si>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</si>
  <si>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</si>
  <si>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</si>
  <si>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</si>
  <si>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</si>
  <si>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</si>
  <si>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</si>
  <si>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</si>
  <si>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</si>
  <si>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</si>
  <si>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</si>
  <si>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</si>
  <si>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</si>
  <si>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</si>
  <si>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</si>
  <si>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</si>
  <si>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</si>
  <si>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</si>
  <si>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</si>
  <si>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</si>
  <si>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</si>
  <si>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</si>
  <si>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</si>
  <si>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</si>
  <si>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</si>
  <si>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</si>
  <si>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</si>
  <si>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</si>
  <si>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</si>
  <si>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</si>
  <si>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</si>
  <si>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</si>
  <si>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</si>
  <si>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</si>
  <si>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</si>
  <si>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</si>
  <si>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</si>
  <si>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</si>
  <si>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</si>
  <si>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</si>
  <si>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</si>
  <si>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</si>
  <si>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</si>
  <si>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</si>
  <si>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</si>
  <si>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</si>
  <si>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</si>
  <si>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</si>
  <si>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</si>
  <si>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</si>
  <si>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</si>
  <si>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</si>
  <si>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</si>
  <si>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</si>
  <si>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</si>
  <si>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</si>
  <si>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</si>
  <si>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</si>
  <si>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</si>
  <si>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</si>
  <si>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</si>
  <si>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</si>
  <si>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</si>
  <si>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</si>
  <si>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</si>
  <si>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</si>
  <si>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</si>
  <si>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</si>
  <si>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</si>
  <si>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</si>
  <si>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</si>
  <si>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</si>
  <si>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</si>
  <si>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</si>
  <si>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</si>
  <si>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</si>
  <si>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</si>
  <si>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</si>
  <si>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</si>
  <si>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</si>
  <si>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</si>
  <si>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</si>
  <si>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</si>
  <si>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</si>
  <si>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</si>
  <si>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</si>
  <si>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</si>
  <si>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</si>
  <si>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</si>
  <si>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</si>
  <si>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</si>
  <si>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</si>
  <si>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</si>
  <si>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</si>
  <si>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</si>
  <si>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</si>
  <si>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</si>
  <si>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</si>
  <si>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</si>
  <si>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</si>
  <si>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</si>
  <si>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</si>
  <si>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</si>
  <si>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</si>
  <si>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</si>
  <si>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</si>
  <si>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</si>
  <si>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</si>
  <si>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</si>
  <si>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</si>
  <si>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</si>
  <si>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</si>
  <si>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</si>
  <si>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</si>
  <si>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</si>
  <si>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</si>
  <si>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</si>
  <si>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</si>
  <si>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</si>
  <si>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</si>
  <si>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</si>
  <si>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</si>
  <si>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</si>
  <si>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</si>
  <si>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</si>
  <si>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</si>
  <si>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</si>
  <si>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</si>
  <si>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</si>
  <si>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</si>
  <si>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</si>
  <si>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</si>
  <si>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</si>
  <si>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</si>
  <si>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</si>
  <si>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</si>
  <si>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</si>
  <si>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</si>
  <si>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</si>
  <si>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</si>
  <si>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</si>
  <si>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</si>
  <si>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</si>
  <si>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</si>
  <si>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</si>
  <si>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</si>
  <si>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</si>
  <si>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</si>
  <si>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</si>
  <si>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</si>
  <si>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</si>
  <si>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</si>
  <si>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</si>
  <si>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</si>
  <si>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</si>
  <si>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</si>
  <si>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</si>
  <si>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</si>
  <si>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</si>
  <si>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</si>
  <si>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</si>
  <si>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</si>
  <si>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</si>
  <si>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</si>
  <si>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</si>
  <si>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</si>
  <si>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</si>
  <si>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</si>
  <si>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</si>
  <si>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</si>
  <si>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</si>
  <si>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</si>
  <si>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</si>
  <si>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</si>
  <si>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</si>
  <si>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</si>
  <si>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</si>
  <si>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</si>
  <si>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</si>
  <si>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</si>
  <si>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</si>
  <si>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</si>
  <si>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</si>
  <si>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</si>
  <si>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</si>
  <si>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</si>
  <si>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</si>
  <si>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</si>
  <si>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</si>
  <si>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</si>
  <si>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</si>
  <si>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</si>
  <si>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</si>
  <si>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</si>
  <si>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</si>
  <si>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</si>
  <si>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</si>
  <si>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</si>
  <si>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</si>
  <si>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</si>
  <si>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</si>
  <si>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</si>
  <si>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</si>
  <si>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</si>
  <si>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</si>
  <si>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</si>
  <si>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</si>
  <si>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</si>
  <si>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</si>
  <si>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</si>
  <si>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</si>
  <si>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</si>
  <si>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</si>
  <si>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</si>
  <si>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</si>
  <si>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</si>
  <si>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</si>
  <si>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</si>
  <si>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</si>
  <si>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</si>
  <si>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</si>
  <si>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</si>
  <si>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</si>
  <si>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</si>
  <si>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</si>
  <si>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</si>
  <si>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</si>
  <si>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</si>
  <si>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</si>
  <si>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</si>
  <si>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</si>
  <si>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</si>
  <si>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</si>
  <si>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</si>
  <si>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</si>
  <si>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</si>
  <si>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</si>
  <si>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</si>
  <si>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</si>
  <si>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</si>
  <si>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</si>
  <si>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</si>
  <si>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</si>
  <si>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</si>
  <si>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</si>
  <si>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</si>
  <si>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</si>
  <si>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</si>
  <si>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</si>
  <si>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</si>
  <si>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</si>
  <si>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</si>
  <si>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</si>
  <si>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</si>
  <si>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</si>
  <si>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</si>
  <si>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</si>
  <si>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</si>
  <si>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</si>
  <si>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</si>
  <si>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</si>
  <si>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</si>
  <si>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</si>
  <si>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</si>
  <si>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</si>
  <si>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</si>
  <si>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</si>
  <si>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</si>
  <si>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</si>
  <si>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</si>
  <si>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</si>
  <si>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</si>
  <si>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</si>
  <si>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</si>
  <si>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</si>
  <si>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</si>
  <si>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</si>
  <si>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</si>
  <si>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</si>
  <si>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</si>
  <si>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</si>
  <si>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</si>
  <si>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</si>
  <si>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</si>
  <si>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</si>
  <si>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</si>
  <si>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</si>
  <si>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</si>
  <si>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</si>
  <si>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</si>
  <si>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</si>
  <si>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</si>
  <si>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</si>
  <si>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</si>
  <si>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</si>
  <si>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</si>
  <si>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</si>
  <si>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</si>
  <si>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</si>
  <si>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</si>
  <si>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</si>
  <si>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</si>
  <si>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</si>
  <si>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</si>
  <si>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</si>
  <si>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</si>
  <si>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</si>
  <si>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</si>
  <si>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</si>
  <si>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</si>
  <si>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</si>
  <si>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</si>
  <si>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</si>
  <si>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</si>
  <si>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</si>
  <si>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</si>
  <si>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</si>
  <si>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</si>
  <si>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</si>
  <si>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</si>
  <si>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</si>
  <si>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</si>
  <si>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</si>
  <si>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</si>
  <si>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</si>
  <si>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</si>
  <si>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</si>
  <si>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</si>
  <si>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</si>
  <si>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</si>
  <si>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</si>
  <si>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</si>
  <si>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</si>
  <si>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</si>
  <si>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</si>
  <si>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</si>
  <si>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</si>
  <si>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</si>
  <si>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</si>
  <si>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</si>
  <si>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</si>
  <si>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</si>
  <si>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</si>
  <si>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</si>
  <si>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</si>
  <si>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</si>
  <si>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</si>
  <si>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</si>
  <si>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</si>
  <si>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</si>
  <si>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</si>
  <si>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</si>
  <si>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</si>
  <si>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</si>
  <si>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</si>
  <si>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</si>
  <si>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</si>
  <si>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</si>
  <si>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</si>
  <si>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</si>
  <si>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</si>
  <si>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</si>
  <si>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</si>
  <si>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</si>
  <si>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</si>
  <si>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</si>
  <si>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</si>
  <si>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</si>
  <si>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</si>
  <si>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</si>
  <si>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</si>
  <si>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</si>
  <si>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</si>
  <si>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</si>
  <si>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</si>
  <si>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</si>
  <si>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</si>
  <si>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</si>
  <si>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</si>
  <si>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</si>
  <si>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</si>
  <si>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</si>
  <si>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</si>
  <si>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</si>
  <si>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</si>
  <si>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</si>
  <si>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</si>
  <si>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</si>
  <si>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</si>
  <si>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</si>
  <si>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</si>
  <si>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</si>
  <si>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</si>
  <si>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</si>
  <si>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</si>
  <si>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</si>
  <si>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</si>
  <si>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</si>
  <si>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</si>
  <si>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</si>
  <si>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</si>
  <si>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</si>
  <si>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</si>
  <si>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</si>
  <si>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</si>
  <si>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</si>
  <si>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</si>
  <si>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</si>
  <si>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</si>
  <si>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</si>
  <si>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</si>
  <si>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</si>
  <si>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</si>
  <si>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</si>
  <si>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</si>
  <si>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</si>
  <si>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</si>
  <si>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</si>
  <si>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</si>
  <si>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</si>
  <si>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</si>
  <si>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</si>
  <si>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</si>
  <si>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</si>
  <si>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</si>
  <si>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</si>
  <si>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</si>
  <si>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</si>
  <si>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</si>
  <si>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</si>
  <si>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</si>
  <si>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</si>
  <si>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</si>
  <si>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</si>
  <si>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</si>
  <si>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</si>
  <si>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</si>
  <si>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</si>
  <si>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</si>
  <si>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</si>
  <si>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</si>
  <si>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</si>
  <si>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</si>
  <si>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</si>
  <si>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</si>
  <si>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</si>
  <si>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</si>
  <si>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</si>
  <si>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</si>
  <si>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</si>
  <si>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</si>
  <si>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</si>
  <si>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</si>
  <si>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</si>
  <si>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</si>
  <si>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</si>
  <si>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</si>
  <si>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</si>
  <si>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</si>
  <si>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</si>
  <si>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</si>
  <si>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</si>
  <si>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</si>
  <si>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</si>
  <si>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</si>
  <si>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</si>
  <si>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</si>
  <si>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</si>
  <si>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</si>
  <si>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</si>
  <si>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</si>
  <si>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</si>
  <si>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</si>
  <si>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</si>
  <si>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</si>
  <si>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</si>
  <si>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</si>
  <si>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</si>
  <si>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</si>
  <si>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</si>
  <si>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</si>
  <si>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</si>
  <si>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</si>
  <si>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</si>
  <si>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</si>
  <si>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</si>
  <si>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</si>
  <si>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</si>
  <si>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</si>
  <si>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</si>
  <si>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</si>
  <si>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</si>
  <si>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</si>
  <si>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</si>
  <si>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</si>
  <si>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</si>
  <si>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</si>
  <si>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</si>
  <si>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</si>
  <si>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</si>
  <si>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</si>
  <si>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</si>
  <si>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</si>
  <si>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</si>
  <si>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</si>
  <si>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</si>
  <si>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</si>
  <si>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</si>
  <si>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</si>
  <si>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</si>
  <si>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</si>
  <si>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</si>
  <si>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</si>
  <si>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</si>
  <si>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</si>
  <si>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</si>
  <si>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</si>
  <si>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</si>
  <si>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</si>
  <si>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</si>
  <si>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</si>
  <si>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</si>
  <si>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</si>
  <si>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</si>
  <si>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</si>
  <si>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</si>
  <si>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</si>
  <si>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</si>
  <si>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</si>
  <si>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</si>
  <si>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</si>
  <si>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</si>
  <si>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</si>
  <si>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</si>
  <si>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</si>
  <si>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</si>
  <si>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</si>
  <si>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</si>
  <si>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</si>
  <si>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</si>
  <si>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</si>
  <si>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</si>
  <si>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</si>
  <si>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</si>
  <si>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</si>
  <si>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</si>
  <si>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</si>
  <si>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</si>
  <si>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</si>
  <si>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</si>
  <si>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</si>
  <si>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</si>
  <si>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</si>
  <si>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</si>
  <si>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</si>
  <si>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</si>
  <si>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</si>
  <si>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</si>
  <si>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</si>
  <si>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</si>
  <si>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</si>
  <si>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</si>
  <si>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</si>
  <si>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</si>
  <si>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</si>
  <si>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</si>
  <si>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</si>
  <si>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</si>
  <si>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</si>
  <si>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</si>
  <si>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</si>
  <si>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</si>
  <si>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</si>
  <si>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</si>
  <si>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</si>
  <si>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</si>
  <si>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</si>
  <si>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</si>
  <si>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</si>
  <si>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</si>
  <si>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</si>
  <si>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</si>
  <si>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</si>
  <si>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</si>
  <si>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</si>
  <si>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</si>
  <si>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</si>
  <si>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</si>
  <si>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</si>
  <si>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</si>
  <si>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</si>
  <si>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</si>
  <si>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</si>
  <si>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</si>
  <si>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</si>
  <si>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</si>
  <si>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</si>
  <si>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</si>
  <si>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</si>
  <si>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</si>
  <si>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</si>
  <si>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</si>
  <si>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</si>
  <si>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</si>
  <si>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</si>
  <si>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</si>
  <si>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</si>
  <si>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</si>
  <si>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</si>
  <si>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</si>
  <si>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</si>
  <si>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</si>
  <si>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</si>
  <si>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</si>
  <si>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</si>
  <si>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</si>
  <si>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</si>
  <si>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</si>
  <si>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</si>
  <si>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</si>
  <si>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</si>
  <si>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</si>
  <si>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</si>
  <si>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</si>
  <si>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</si>
  <si>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</si>
  <si>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</si>
  <si>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</si>
  <si>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</si>
  <si>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</si>
  <si>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</si>
  <si>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</si>
  <si>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</si>
  <si>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</si>
  <si>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</si>
  <si>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</si>
  <si>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</si>
  <si>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</si>
  <si>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</si>
  <si>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</si>
  <si>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</si>
  <si>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</si>
  <si>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</si>
  <si>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</si>
  <si>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</si>
  <si>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</si>
  <si>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</si>
  <si>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</si>
  <si>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</si>
  <si>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</si>
  <si>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</si>
  <si>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</si>
  <si>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</si>
  <si>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</si>
  <si>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</si>
  <si>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</si>
  <si>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</si>
  <si>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</si>
  <si>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</si>
  <si>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</si>
  <si>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</si>
  <si>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</si>
  <si>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</si>
  <si>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</si>
  <si>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</si>
  <si>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</si>
  <si>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</si>
  <si>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</si>
  <si>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</si>
  <si>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</si>
  <si>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</si>
  <si>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</si>
  <si>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</si>
  <si>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</si>
  <si>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</si>
  <si>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</si>
  <si>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</si>
  <si>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</si>
  <si>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</si>
  <si>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</si>
  <si>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</si>
  <si>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</si>
  <si>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</si>
  <si>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</si>
  <si>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</si>
  <si>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</si>
  <si>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</si>
  <si>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</si>
  <si>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</si>
  <si>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</si>
  <si>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</si>
  <si>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</si>
  <si>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</si>
  <si>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</si>
  <si>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</si>
  <si>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</si>
  <si>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</si>
  <si>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</si>
  <si>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</si>
  <si>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</si>
  <si>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</si>
  <si>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</si>
  <si>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</si>
  <si>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</si>
  <si>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</si>
  <si>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</si>
  <si>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</si>
  <si>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</si>
  <si>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</si>
  <si>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</si>
  <si>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</si>
  <si>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</si>
  <si>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</si>
  <si>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</si>
  <si>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</si>
  <si>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</si>
  <si>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</si>
  <si>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</si>
  <si>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</si>
  <si>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</si>
  <si>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</si>
  <si>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</si>
  <si>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</si>
  <si>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</si>
  <si>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</si>
  <si>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</si>
  <si>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</si>
  <si>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</si>
  <si>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</si>
  <si>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</si>
  <si>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</si>
  <si>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</si>
  <si>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</si>
  <si>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</si>
  <si>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</si>
  <si>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</si>
  <si>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</si>
  <si>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</si>
  <si>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</si>
  <si>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</si>
  <si>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</si>
  <si>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</si>
  <si>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</si>
  <si>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</si>
  <si>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</si>
  <si>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</si>
  <si>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</si>
  <si>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</si>
  <si>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</si>
  <si>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</si>
  <si>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</si>
  <si>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</si>
  <si>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</si>
  <si>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</si>
  <si>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</si>
  <si>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</si>
  <si>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</si>
  <si>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</si>
  <si>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</si>
  <si>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</si>
  <si>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</si>
  <si>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</si>
  <si>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</si>
  <si>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</si>
  <si>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</si>
  <si>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</si>
  <si>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</si>
  <si>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</si>
  <si>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</si>
  <si>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</si>
  <si>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</si>
  <si>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</si>
  <si>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</si>
  <si>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</si>
  <si>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</si>
  <si>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</si>
  <si>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</si>
  <si>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</si>
  <si>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</si>
  <si>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</si>
  <si>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</si>
  <si>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</si>
  <si>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</si>
  <si>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</si>
  <si>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</si>
  <si>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</si>
  <si>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</si>
  <si>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</si>
  <si>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</si>
  <si>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</si>
  <si>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</si>
  <si>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</si>
  <si>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</si>
  <si>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</si>
  <si>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</si>
  <si>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</si>
  <si>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</si>
  <si>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</si>
  <si>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</si>
  <si>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</si>
  <si>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</si>
  <si>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</si>
  <si>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</si>
  <si>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</si>
  <si>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</si>
  <si>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</si>
  <si>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</si>
  <si>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</si>
  <si>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</si>
  <si>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</si>
  <si>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</si>
  <si>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</si>
  <si>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</si>
  <si>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</si>
  <si>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</si>
  <si>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</si>
  <si>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</si>
  <si>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</si>
  <si>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</si>
  <si>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</si>
  <si>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</si>
  <si>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</si>
  <si>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</si>
  <si>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</si>
  <si>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</si>
  <si>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</si>
  <si>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</si>
  <si>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</si>
  <si>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</si>
  <si>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</si>
  <si>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</si>
  <si>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</si>
  <si>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</si>
  <si>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</si>
  <si>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</si>
  <si>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</si>
  <si>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</si>
  <si>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</si>
  <si>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</si>
  <si>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</si>
  <si>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</si>
  <si>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</si>
  <si>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</si>
  <si>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</si>
  <si>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</si>
  <si>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</si>
  <si>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</si>
  <si>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</si>
  <si>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</si>
  <si>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</si>
  <si>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</si>
  <si>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</si>
  <si>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</si>
  <si>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</si>
  <si>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</si>
  <si>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</si>
  <si>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</si>
  <si>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</si>
  <si>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</si>
  <si>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</si>
  <si>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</si>
  <si>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</si>
  <si>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</si>
  <si>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</si>
  <si>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</si>
  <si>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</si>
  <si>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</si>
  <si>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</si>
  <si>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</si>
  <si>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</si>
  <si>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</si>
  <si>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</si>
  <si>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</si>
  <si>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</si>
  <si>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</si>
  <si>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</si>
  <si>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</si>
  <si>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</si>
  <si>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</si>
  <si>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</si>
  <si>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</si>
  <si>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</si>
  <si>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</si>
  <si>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</si>
  <si>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</si>
  <si>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</si>
  <si>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</si>
  <si>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</si>
  <si>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</si>
  <si>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</si>
  <si>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</si>
  <si>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</si>
  <si>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</si>
  <si>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</si>
  <si>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</si>
  <si>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</si>
  <si>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</si>
  <si>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</si>
  <si>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</si>
  <si>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</si>
  <si>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</si>
  <si>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</si>
  <si>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</si>
  <si>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</si>
  <si>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</si>
  <si>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</si>
  <si>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</si>
  <si>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</si>
  <si>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</si>
  <si>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</si>
  <si>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</si>
  <si>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</si>
  <si>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</si>
  <si>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</si>
  <si>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</si>
  <si>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</si>
  <si>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</si>
  <si>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</si>
  <si>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</si>
  <si>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</si>
  <si>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</si>
  <si>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</si>
  <si>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</si>
  <si>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</si>
  <si>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</si>
  <si>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</si>
  <si>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</si>
  <si>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</si>
  <si>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</si>
  <si>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</si>
  <si>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</si>
  <si>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</si>
  <si>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</si>
  <si>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</si>
  <si>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</si>
  <si>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</si>
  <si>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</si>
  <si>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</si>
  <si>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</si>
  <si>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</si>
  <si>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</si>
  <si>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</si>
  <si>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</si>
  <si>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</si>
  <si>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</si>
  <si>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</si>
  <si>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</si>
  <si>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</si>
  <si>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</si>
  <si>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</si>
  <si>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</si>
  <si>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</si>
  <si>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</si>
  <si>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</si>
  <si>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</si>
  <si>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</si>
  <si>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</si>
  <si>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</si>
  <si>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</si>
  <si>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</si>
  <si>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</si>
  <si>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</si>
  <si>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</si>
  <si>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</si>
  <si>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</si>
  <si>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</si>
  <si>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</si>
  <si>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</si>
  <si>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</si>
  <si>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</si>
  <si>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</si>
  <si>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</si>
  <si>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</si>
  <si>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</si>
  <si>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</si>
  <si>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</si>
  <si>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</si>
  <si>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</si>
  <si>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</si>
  <si>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</si>
  <si>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</si>
  <si>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</si>
  <si>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</si>
  <si>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</si>
  <si>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</si>
  <si>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</si>
  <si>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</si>
  <si>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</si>
  <si>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</si>
  <si>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</si>
  <si>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</si>
  <si>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</si>
  <si>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</si>
  <si>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</si>
  <si>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</si>
  <si>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</si>
  <si>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</si>
  <si>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</si>
  <si>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</si>
  <si>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</si>
  <si>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</si>
  <si>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</si>
  <si>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</si>
  <si>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</si>
  <si>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</si>
  <si>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</si>
  <si>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</si>
  <si>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</si>
  <si>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</si>
  <si>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</si>
  <si>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</si>
  <si>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</si>
  <si>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</si>
  <si>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</si>
  <si>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</si>
  <si>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</si>
  <si>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</si>
  <si>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</si>
  <si>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</si>
  <si>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</si>
  <si>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</si>
  <si>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</si>
  <si>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</si>
  <si>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</si>
  <si>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</si>
  <si>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</si>
  <si>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</si>
  <si>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</si>
  <si>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</si>
  <si>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</si>
  <si>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</si>
  <si>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</si>
  <si>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</si>
  <si>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</si>
  <si>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</si>
  <si>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</si>
  <si>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</si>
  <si>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</si>
  <si>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</si>
  <si>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</si>
  <si>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</si>
  <si>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</si>
  <si>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</si>
  <si>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</si>
  <si>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</si>
  <si>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</si>
  <si>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</si>
  <si>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</si>
  <si>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</si>
  <si>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</si>
  <si>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</si>
  <si>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</si>
  <si>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</si>
  <si>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</si>
  <si>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</si>
  <si>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</si>
  <si>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</si>
  <si>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</si>
  <si>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</si>
  <si>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</si>
  <si>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</si>
  <si>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</si>
  <si>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</si>
  <si>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</si>
  <si>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</si>
  <si>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</si>
  <si>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</si>
  <si>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</si>
  <si>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</si>
  <si>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</si>
  <si>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</si>
  <si>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</si>
  <si>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</si>
  <si>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</si>
  <si>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</si>
  <si>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</si>
  <si>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</si>
  <si>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</si>
  <si>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</si>
  <si>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</si>
  <si>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</si>
  <si>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</si>
  <si>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</si>
  <si>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</si>
  <si>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</si>
  <si>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</si>
  <si>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</si>
  <si>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</si>
  <si>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</si>
  <si>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</si>
  <si>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</si>
  <si>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</si>
  <si>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</si>
  <si>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</si>
  <si>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</si>
  <si>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</si>
  <si>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</si>
  <si>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</si>
  <si>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</si>
  <si>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</si>
  <si>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</si>
  <si>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</si>
  <si>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</si>
  <si>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</si>
  <si>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</si>
  <si>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</si>
  <si>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</si>
  <si>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</si>
  <si>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</si>
  <si>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</si>
  <si>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</si>
  <si>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</si>
  <si>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</si>
  <si>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</si>
  <si>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</si>
  <si>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</si>
  <si>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</si>
  <si>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</si>
  <si>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</si>
  <si>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</si>
  <si>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</si>
  <si>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</si>
  <si>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</si>
  <si>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</si>
  <si>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</si>
  <si>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</si>
  <si>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</si>
  <si>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</si>
  <si>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</si>
  <si>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</si>
  <si>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</si>
  <si>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</si>
  <si>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</si>
  <si>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</si>
  <si>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</si>
  <si>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</si>
  <si>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</si>
  <si>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</si>
  <si>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</si>
  <si>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</si>
  <si>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</si>
  <si>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</si>
  <si>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</si>
  <si>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</si>
  <si>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</si>
  <si>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</si>
  <si>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</si>
  <si>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</si>
  <si>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</si>
  <si>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</si>
  <si>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</si>
  <si>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</si>
  <si>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</si>
  <si>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</si>
  <si>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</si>
  <si>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</si>
  <si>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</si>
  <si>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</si>
  <si>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</si>
  <si>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</si>
  <si>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</si>
  <si>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</si>
  <si>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</si>
  <si>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</si>
  <si>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</si>
  <si>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</si>
  <si>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</si>
  <si>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</si>
  <si>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</si>
  <si>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</si>
  <si>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</si>
  <si>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</si>
  <si>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</si>
  <si>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</si>
  <si>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</si>
  <si>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</si>
  <si>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</si>
  <si>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</si>
  <si>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</si>
  <si>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</si>
  <si>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</si>
  <si>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</si>
  <si>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</si>
  <si>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</si>
  <si>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</si>
  <si>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</si>
  <si>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</si>
  <si>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</si>
  <si>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</si>
  <si>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</si>
  <si>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</si>
  <si>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</si>
  <si>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</si>
  <si>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</si>
  <si>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</si>
  <si>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</si>
  <si>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</si>
  <si>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</si>
  <si>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</si>
  <si>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</si>
  <si>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</si>
  <si>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</si>
  <si>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</si>
  <si>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</si>
  <si>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</si>
  <si>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</si>
  <si>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</si>
  <si>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</si>
  <si>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</si>
  <si>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</si>
  <si>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</si>
  <si>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</si>
  <si>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</si>
  <si>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</si>
  <si>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</si>
  <si>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</si>
  <si>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</si>
  <si>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</si>
  <si>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</si>
  <si>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</si>
  <si>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</si>
  <si>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</si>
  <si>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</si>
  <si>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</si>
  <si>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</si>
  <si>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</si>
  <si>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</si>
  <si>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</si>
  <si>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</si>
  <si>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</si>
  <si>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</si>
  <si>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</si>
  <si>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</si>
  <si>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</si>
  <si>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</si>
  <si>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</si>
  <si>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</si>
  <si>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</si>
  <si>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</si>
  <si>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</si>
  <si>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</si>
  <si>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</si>
  <si>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</si>
  <si>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</si>
  <si>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</si>
  <si>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</si>
  <si>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</si>
  <si>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</si>
  <si>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</si>
  <si>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</si>
  <si>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</si>
  <si>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</si>
  <si>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</si>
  <si>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</si>
  <si>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</si>
  <si>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</si>
  <si>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</si>
  <si>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</si>
  <si>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</si>
  <si>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</si>
  <si>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</si>
  <si>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</si>
  <si>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</si>
  <si>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</si>
  <si>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</si>
  <si>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</si>
  <si>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</si>
  <si>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</si>
  <si>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</si>
  <si>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</si>
  <si>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</si>
  <si>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</si>
  <si>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</si>
  <si>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</si>
  <si>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</si>
  <si>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</si>
  <si>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</si>
  <si>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</si>
  <si>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</si>
  <si>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</si>
  <si>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</si>
  <si>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</si>
  <si>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</si>
  <si>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</si>
  <si>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</si>
  <si>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</si>
  <si>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</si>
  <si>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</si>
  <si>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</si>
  <si>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</si>
  <si>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</si>
  <si>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</si>
  <si>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</si>
  <si>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</si>
  <si>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</si>
  <si>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</si>
  <si>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</si>
  <si>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</si>
  <si>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</si>
  <si>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</si>
  <si>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</si>
  <si>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</si>
  <si>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</si>
  <si>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</si>
  <si>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</si>
  <si>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</si>
  <si>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</si>
  <si>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</si>
  <si>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</si>
  <si>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</si>
  <si>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</si>
  <si>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</si>
  <si>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</si>
  <si>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</si>
  <si>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</si>
  <si>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</si>
  <si>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</si>
  <si>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</si>
  <si>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</si>
  <si>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</si>
  <si>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</si>
  <si>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</si>
  <si>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</si>
  <si>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</si>
  <si>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</si>
  <si>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</si>
  <si>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</si>
  <si>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</si>
  <si>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</si>
  <si>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</si>
  <si>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</si>
  <si>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</si>
  <si>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</si>
  <si>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</si>
  <si>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</si>
  <si>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</si>
  <si>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</si>
  <si>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</si>
  <si>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</si>
  <si>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</si>
  <si>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</si>
  <si>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</si>
  <si>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</si>
  <si>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</si>
  <si>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</si>
  <si>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</si>
  <si>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</si>
  <si>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</si>
  <si>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</si>
  <si>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</si>
  <si>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</si>
  <si>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</si>
  <si>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</si>
  <si>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</si>
  <si>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</si>
  <si>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</si>
  <si>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</si>
  <si>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</si>
  <si>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</si>
  <si>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</si>
  <si>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</si>
  <si>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</si>
  <si>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</si>
  <si>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</si>
  <si>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</si>
  <si>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</si>
  <si>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</si>
  <si>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</si>
  <si>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</si>
  <si>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</si>
  <si>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</si>
  <si>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</si>
  <si>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</si>
  <si>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</si>
  <si>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</si>
  <si>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</si>
  <si>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</si>
  <si>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</si>
  <si>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</si>
  <si>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</si>
  <si>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</si>
  <si>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</si>
  <si>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</si>
  <si>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</si>
  <si>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</si>
  <si>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</si>
  <si>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</si>
  <si>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</si>
  <si>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</si>
  <si>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</si>
  <si>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</si>
  <si>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</si>
  <si>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</si>
  <si>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</si>
  <si>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</si>
  <si>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</si>
  <si>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</si>
  <si>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</si>
  <si>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</si>
  <si>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</si>
  <si>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</si>
  <si>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</si>
  <si>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</si>
  <si>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</si>
  <si>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</si>
  <si>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</si>
  <si>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</si>
  <si>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</si>
  <si>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</si>
  <si>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</si>
  <si>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</si>
  <si>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</si>
  <si>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</si>
  <si>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</si>
  <si>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</si>
  <si>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</si>
  <si>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</si>
  <si>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</si>
  <si>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</si>
  <si>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</si>
  <si>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</si>
  <si>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</si>
  <si>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</si>
  <si>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</si>
  <si>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</si>
  <si>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</si>
  <si>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</si>
  <si>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</si>
  <si>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</si>
  <si>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</si>
  <si>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</si>
  <si>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</si>
  <si>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</si>
  <si>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</si>
  <si>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</si>
  <si>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</si>
  <si>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</si>
  <si>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</si>
  <si>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</si>
  <si>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</si>
  <si>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</si>
  <si>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</si>
  <si>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</si>
  <si>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</si>
  <si>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</si>
  <si>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</si>
  <si>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</si>
  <si>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</si>
  <si>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</si>
  <si>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</si>
  <si>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</si>
  <si>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</si>
  <si>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</si>
  <si>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</si>
  <si>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</si>
  <si>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</si>
  <si>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</si>
  <si>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</si>
  <si>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</si>
  <si>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</si>
  <si>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</si>
  <si>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</si>
  <si>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</si>
  <si>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</si>
  <si>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</si>
  <si>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</si>
  <si>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</si>
  <si>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</si>
  <si>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</si>
  <si>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</si>
  <si>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</si>
  <si>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</si>
  <si>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</si>
  <si>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</si>
  <si>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</si>
  <si>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</si>
  <si>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</si>
  <si>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</si>
  <si>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</si>
  <si>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</si>
  <si>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</si>
  <si>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</si>
  <si>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</si>
  <si>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</si>
  <si>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</si>
  <si>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</si>
  <si>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</si>
  <si>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</si>
  <si>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</si>
  <si>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</si>
  <si>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</si>
  <si>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</si>
  <si>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</si>
  <si>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</si>
  <si>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</si>
  <si>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</si>
  <si>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</si>
  <si>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</si>
  <si>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</si>
  <si>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</si>
  <si>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</si>
  <si>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</si>
  <si>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</si>
  <si>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</si>
  <si>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</si>
  <si>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</si>
  <si>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</si>
  <si>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</si>
  <si>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</si>
  <si>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</si>
  <si>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</si>
  <si>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</si>
  <si>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</si>
  <si>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</si>
  <si>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</si>
  <si>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</si>
  <si>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</si>
  <si>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</si>
  <si>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</si>
  <si>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</si>
  <si>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</si>
  <si>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</si>
  <si>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</si>
  <si>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</si>
  <si>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</si>
  <si>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</si>
  <si>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</si>
  <si>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</si>
  <si>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</si>
  <si>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</si>
  <si>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</si>
  <si>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</si>
  <si>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</si>
  <si>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</si>
  <si>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</si>
  <si>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</si>
  <si>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</si>
  <si>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</si>
  <si>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</si>
  <si>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</si>
  <si>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</si>
  <si>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</si>
  <si>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</si>
  <si>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</si>
  <si>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</si>
  <si>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</si>
  <si>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</si>
  <si>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</si>
  <si>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</si>
  <si>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</si>
  <si>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</si>
  <si>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</si>
  <si>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</si>
  <si>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</si>
  <si>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</si>
  <si>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</si>
  <si>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</si>
  <si>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</si>
  <si>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</si>
  <si>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</si>
  <si>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</si>
  <si>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</si>
  <si>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</si>
  <si>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</si>
  <si>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</si>
  <si>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</si>
  <si>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</si>
  <si>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</si>
  <si>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</si>
  <si>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</si>
  <si>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</si>
  <si>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</si>
  <si>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</si>
  <si>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</si>
  <si>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</si>
  <si>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</si>
  <si>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</si>
  <si>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</si>
  <si>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</si>
  <si>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</si>
  <si>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</si>
  <si>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</si>
  <si>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</si>
  <si>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</si>
  <si>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</si>
  <si>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</si>
  <si>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</si>
  <si>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</si>
  <si>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</si>
  <si>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</si>
  <si>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</si>
  <si>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</si>
  <si>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</si>
  <si>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</si>
  <si>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</si>
  <si>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</si>
  <si>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</si>
  <si>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</si>
  <si>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</si>
  <si>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</si>
  <si>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</si>
  <si>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</si>
  <si>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</si>
  <si>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</si>
  <si>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</si>
  <si>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</si>
  <si>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</si>
  <si>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</si>
  <si>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</si>
  <si>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</si>
  <si>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</si>
  <si>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</si>
  <si>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</si>
  <si>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</si>
  <si>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</si>
  <si>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</si>
  <si>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</si>
  <si>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</si>
  <si>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</si>
  <si>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</si>
  <si>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</si>
  <si>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</si>
  <si>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</si>
  <si>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</si>
  <si>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</si>
  <si>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</si>
  <si>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</si>
  <si>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</si>
  <si>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</si>
  <si>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</si>
  <si>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</si>
  <si>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</si>
  <si>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</si>
  <si>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</si>
  <si>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</si>
  <si>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</si>
  <si>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</si>
  <si>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</si>
  <si>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</si>
  <si>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</si>
  <si>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</si>
  <si>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</si>
  <si>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</si>
  <si>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</si>
  <si>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</si>
  <si>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</si>
  <si>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</si>
  <si>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</si>
  <si>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</si>
  <si>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</si>
  <si>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</si>
  <si>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</si>
  <si>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</si>
  <si>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</si>
  <si>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</si>
  <si>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</si>
  <si>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</si>
  <si>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</si>
  <si>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</si>
  <si>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</si>
  <si>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</si>
  <si>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</si>
  <si>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</si>
  <si>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</si>
  <si>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</si>
  <si>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</si>
  <si>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</si>
  <si>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</si>
  <si>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</si>
  <si>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</si>
  <si>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</si>
  <si>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</si>
  <si>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</si>
  <si>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</si>
  <si>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</si>
  <si>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</si>
  <si>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</si>
  <si>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</si>
  <si>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</si>
  <si>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</si>
  <si>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</si>
  <si>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</si>
  <si>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</si>
  <si>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</si>
  <si>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</si>
  <si>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</si>
  <si>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</si>
  <si>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</si>
  <si>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</si>
  <si>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</si>
  <si>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</si>
  <si>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</si>
  <si>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</si>
  <si>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</si>
  <si>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</si>
  <si>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</si>
  <si>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</si>
  <si>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</si>
  <si>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</si>
  <si>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</si>
  <si>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</si>
  <si>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</si>
  <si>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</si>
  <si>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</si>
  <si>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</si>
  <si>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</si>
  <si>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</si>
  <si>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</si>
  <si>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</si>
  <si>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</si>
  <si>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</si>
  <si>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</si>
  <si>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</si>
  <si>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</si>
  <si>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</si>
  <si>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</si>
  <si>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</si>
  <si>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</si>
  <si>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</si>
  <si>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</si>
  <si>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</si>
  <si>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</si>
  <si>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</si>
  <si>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</si>
  <si>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</si>
  <si>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</si>
  <si>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</si>
  <si>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</si>
  <si>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</si>
  <si>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</si>
  <si>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</si>
  <si>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</si>
  <si>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</si>
  <si>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</si>
  <si>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</si>
  <si>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</si>
  <si>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</si>
  <si>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</si>
  <si>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</si>
  <si>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</si>
  <si>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</si>
  <si>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</si>
  <si>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</si>
  <si>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</si>
  <si>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</si>
  <si>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</si>
  <si>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</si>
  <si>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</si>
  <si>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</si>
  <si>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</si>
  <si>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</si>
  <si>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</si>
  <si>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</si>
  <si>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</si>
  <si>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</si>
  <si>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</si>
  <si>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</si>
  <si>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</si>
  <si>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</si>
  <si>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</si>
  <si>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</si>
  <si>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</si>
  <si>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</si>
  <si>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</si>
  <si>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</si>
  <si>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</si>
  <si>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</si>
  <si>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</si>
  <si>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</si>
  <si>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</si>
  <si>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</si>
  <si>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</si>
  <si>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</si>
  <si>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</si>
  <si>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</si>
  <si>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</si>
  <si>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</si>
  <si>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</si>
  <si>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</si>
  <si>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</si>
  <si>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</si>
  <si>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</si>
  <si>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</si>
  <si>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</si>
  <si>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</si>
  <si>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</si>
  <si>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</si>
  <si>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</si>
  <si>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</si>
  <si>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</si>
  <si>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</si>
  <si>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</si>
  <si>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</si>
  <si>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</si>
  <si>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</si>
  <si>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</si>
  <si>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</si>
  <si>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</si>
  <si>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</si>
  <si>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</si>
  <si>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</si>
  <si>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</si>
  <si>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</si>
  <si>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</si>
  <si>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</si>
  <si>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</si>
  <si>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</si>
  <si>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</si>
  <si>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</si>
  <si>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</si>
  <si>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</si>
  <si>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</si>
  <si>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</si>
  <si>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</si>
  <si>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</si>
  <si>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</si>
  <si>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</si>
  <si>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</si>
  <si>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</si>
  <si>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</si>
  <si>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</si>
  <si>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</si>
  <si>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</si>
  <si>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</si>
  <si>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</si>
  <si>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</si>
  <si>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</si>
  <si>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</si>
  <si>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</si>
  <si>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</si>
  <si>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</si>
  <si>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</si>
  <si>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</si>
  <si>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</si>
  <si>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</si>
  <si>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</si>
  <si>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</si>
  <si>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</si>
  <si>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</si>
  <si>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</si>
  <si>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</si>
  <si>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</si>
  <si>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</si>
  <si>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</si>
  <si>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</si>
  <si>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</si>
  <si>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</si>
  <si>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</si>
  <si>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</si>
  <si>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</si>
  <si>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</si>
  <si>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</si>
  <si>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</si>
  <si>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</si>
  <si>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</si>
  <si>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</si>
  <si>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</si>
  <si>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</si>
  <si>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</si>
  <si>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</si>
  <si>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</si>
  <si>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</si>
  <si>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</si>
  <si>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</si>
  <si>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</si>
  <si>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</si>
  <si>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</si>
  <si>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</si>
  <si>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</si>
  <si>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</si>
  <si>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</si>
  <si>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</si>
  <si>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</si>
  <si>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</si>
  <si>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</si>
  <si>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</si>
  <si>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</si>
  <si>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</si>
  <si>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</si>
  <si>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</si>
  <si>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</si>
  <si>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</si>
  <si>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</si>
  <si>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</si>
  <si>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</si>
  <si>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</si>
  <si>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</si>
  <si>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</si>
  <si>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</si>
  <si>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</si>
  <si>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</si>
  <si>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</si>
  <si>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</si>
  <si>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</si>
  <si>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</si>
  <si>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</si>
  <si>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</si>
  <si>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</si>
  <si>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</si>
  <si>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</si>
  <si>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</si>
  <si>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</si>
  <si>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</si>
  <si>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</si>
  <si>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</si>
  <si>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</si>
  <si>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</si>
  <si>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</si>
  <si>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</si>
  <si>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</si>
  <si>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</si>
  <si>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</si>
  <si>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</si>
  <si>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</si>
  <si>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</si>
  <si>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</si>
  <si>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</si>
  <si>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</si>
  <si>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</si>
  <si>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</si>
  <si>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</si>
  <si>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</si>
  <si>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</si>
  <si>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</si>
  <si>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</si>
  <si>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</si>
  <si>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</si>
  <si>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</si>
  <si>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</si>
  <si>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</si>
  <si>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</si>
  <si>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</si>
  <si>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</si>
  <si>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</si>
  <si>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</si>
  <si>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</si>
  <si>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</si>
  <si>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</si>
  <si>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</si>
  <si>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</si>
  <si>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</si>
  <si>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</si>
  <si>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</si>
  <si>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</si>
  <si>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</si>
  <si>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</si>
  <si>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</si>
  <si>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</si>
  <si>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</si>
  <si>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</si>
  <si>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</si>
  <si>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</si>
  <si>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</si>
  <si>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</si>
  <si>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</si>
  <si>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</si>
  <si>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</si>
  <si>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</si>
  <si>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</si>
  <si>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</si>
  <si>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</si>
  <si>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</si>
  <si>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</si>
  <si>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</si>
  <si>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</si>
  <si>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</si>
  <si>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</si>
  <si>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</si>
  <si>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</si>
  <si>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</si>
  <si>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</si>
  <si>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</si>
  <si>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</si>
  <si>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</si>
  <si>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</si>
  <si>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</si>
  <si>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</si>
  <si>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</si>
  <si>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</si>
  <si>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</si>
  <si>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</si>
  <si>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</si>
  <si>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</si>
  <si>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</si>
  <si>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</si>
  <si>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</si>
  <si>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</si>
  <si>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</si>
  <si>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</si>
  <si>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</si>
  <si>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</si>
  <si>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</si>
  <si>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</si>
  <si>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</si>
  <si>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</si>
  <si>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</si>
  <si>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</si>
  <si>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</si>
  <si>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</si>
  <si>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</si>
  <si>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</si>
  <si>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</si>
  <si>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</si>
  <si>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</si>
  <si>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</si>
  <si>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</si>
  <si>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</si>
  <si>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</si>
  <si>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</si>
  <si>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</si>
  <si>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</si>
  <si>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</si>
  <si>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</si>
  <si>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</si>
  <si>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</si>
  <si>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</si>
  <si>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</si>
  <si>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</si>
  <si>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</si>
  <si>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</si>
  <si>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</si>
  <si>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</si>
  <si>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</si>
  <si>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</si>
  <si>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</si>
  <si>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</si>
  <si>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</si>
  <si>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</si>
  <si>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</si>
  <si>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</si>
  <si>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</si>
  <si>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</si>
  <si>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</si>
  <si>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</si>
  <si>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</si>
  <si>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</si>
  <si>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</si>
  <si>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</si>
  <si>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</si>
  <si>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</si>
  <si>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</si>
  <si>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</si>
  <si>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</si>
  <si>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</si>
  <si>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</si>
  <si>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</si>
  <si>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</si>
  <si>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</si>
  <si>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</si>
  <si>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</si>
  <si>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</si>
  <si>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</si>
  <si>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</si>
  <si>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</si>
  <si>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</si>
  <si>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</si>
  <si>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</si>
  <si>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</si>
  <si>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</si>
  <si>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</si>
  <si>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</si>
  <si>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</si>
  <si>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</si>
  <si>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</si>
  <si>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</si>
  <si>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</si>
  <si>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</si>
  <si>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</si>
  <si>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</si>
  <si>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</si>
  <si>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</si>
  <si>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</si>
  <si>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</si>
  <si>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</si>
  <si>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</si>
  <si>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</si>
  <si>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</si>
  <si>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</si>
  <si>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</si>
  <si>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</si>
  <si>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</si>
  <si>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</si>
  <si>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</si>
  <si>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</si>
  <si>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</si>
  <si>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</si>
  <si>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</si>
  <si>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</si>
  <si>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</si>
  <si>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</si>
  <si>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</si>
  <si>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</si>
  <si>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</si>
  <si>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</si>
  <si>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</si>
  <si>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</si>
  <si>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</si>
  <si>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</si>
  <si>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</si>
  <si>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</si>
  <si>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</si>
  <si>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</si>
  <si>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</si>
  <si>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</si>
  <si>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</si>
  <si>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</si>
  <si>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</si>
  <si>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</si>
  <si>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</si>
  <si>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</si>
  <si>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</si>
  <si>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</si>
  <si>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</si>
  <si>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</si>
  <si>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</si>
  <si>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</si>
  <si>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</si>
  <si>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</si>
  <si>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</si>
  <si>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</si>
  <si>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</si>
  <si>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</si>
  <si>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</si>
  <si>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</si>
  <si>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</si>
  <si>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</si>
  <si>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</si>
  <si>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</si>
  <si>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</si>
  <si>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</si>
  <si>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</si>
  <si>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</si>
  <si>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</si>
  <si>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</si>
  <si>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</si>
  <si>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</si>
  <si>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</si>
  <si>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</si>
  <si>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</si>
  <si>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</si>
  <si>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</si>
  <si>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</si>
  <si>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</si>
  <si>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</si>
  <si>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</si>
  <si>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</si>
  <si>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</si>
  <si>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</si>
  <si>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</si>
  <si>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</si>
  <si>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</si>
  <si>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</si>
  <si>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</si>
  <si>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</si>
  <si>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</si>
  <si>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</si>
  <si>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</si>
  <si>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</si>
  <si>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</si>
  <si>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</si>
  <si>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</si>
  <si>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</si>
  <si>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</si>
  <si>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</si>
  <si>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</si>
  <si>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</si>
  <si>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</si>
  <si>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</si>
  <si>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</si>
  <si>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</si>
  <si>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</si>
  <si>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</si>
  <si>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</si>
  <si>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</si>
  <si>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</si>
  <si>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</si>
  <si>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</si>
  <si>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</si>
  <si>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</si>
  <si>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</si>
  <si>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</si>
  <si>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</si>
  <si>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</si>
  <si>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</si>
  <si>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</si>
  <si>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</si>
  <si>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</si>
  <si>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</si>
  <si>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</si>
  <si>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</si>
  <si>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</si>
  <si>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</si>
  <si>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</si>
  <si>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</si>
  <si>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</si>
  <si>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</si>
  <si>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</si>
  <si>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</si>
  <si>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</si>
  <si>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</si>
  <si>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</si>
  <si>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</si>
  <si>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</si>
  <si>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</si>
  <si>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</si>
  <si>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</si>
  <si>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</si>
  <si>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</si>
  <si>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</si>
  <si>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</si>
  <si>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</si>
  <si>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</si>
  <si>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</si>
  <si>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</si>
  <si>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</si>
  <si>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</si>
  <si>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</si>
  <si>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</si>
  <si>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</si>
  <si>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</si>
  <si>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</si>
  <si>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</si>
  <si>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</si>
  <si>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</si>
  <si>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</si>
  <si>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</si>
  <si>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</si>
  <si>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</si>
  <si>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</si>
  <si>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</si>
  <si>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</si>
  <si>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</si>
  <si>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</si>
  <si>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</si>
  <si>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</si>
  <si>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</si>
  <si>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</si>
  <si>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</si>
  <si>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</si>
  <si>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</si>
  <si>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</si>
  <si>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</si>
  <si>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</si>
  <si>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</si>
  <si>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</si>
  <si>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</si>
  <si>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</si>
  <si>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</si>
  <si>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</si>
  <si>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</si>
  <si>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</si>
  <si>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</si>
  <si>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</si>
  <si>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</si>
  <si>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</si>
  <si>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</si>
  <si>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</si>
  <si>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</si>
  <si>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</si>
  <si>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</si>
  <si>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</si>
  <si>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</si>
  <si>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</si>
  <si>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</si>
  <si>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</si>
  <si>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</si>
  <si>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</si>
  <si>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</si>
  <si>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</si>
  <si>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</si>
  <si>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</si>
  <si>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</si>
  <si>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</si>
  <si>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</si>
  <si>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</si>
  <si>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</si>
  <si>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</si>
  <si>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</si>
  <si>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</si>
  <si>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</si>
  <si>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</si>
  <si>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</si>
  <si>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</si>
  <si>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</si>
  <si>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</si>
  <si>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</si>
  <si>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</si>
  <si>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</si>
  <si>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</si>
  <si>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</si>
  <si>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</si>
  <si>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</si>
  <si>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</si>
  <si>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</si>
  <si>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</si>
  <si>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</si>
  <si>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</si>
  <si>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</si>
  <si>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</si>
  <si>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</si>
  <si>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</si>
  <si>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</si>
  <si>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</si>
  <si>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</si>
  <si>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</si>
  <si>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</si>
  <si>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</si>
  <si>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</si>
  <si>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</si>
  <si>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</si>
  <si>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</si>
  <si>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</si>
  <si>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</si>
  <si>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</si>
  <si>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</si>
  <si>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</si>
  <si>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</si>
  <si>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</si>
  <si>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</si>
  <si>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</si>
  <si>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</si>
  <si>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</si>
  <si>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</si>
  <si>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</si>
  <si>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</si>
  <si>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</si>
  <si>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</si>
  <si>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</si>
  <si>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</si>
  <si>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</si>
  <si>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</si>
  <si>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</si>
  <si>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</si>
  <si>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</si>
  <si>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</si>
  <si>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</si>
  <si>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</si>
  <si>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</si>
  <si>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</si>
  <si>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</si>
  <si>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</si>
  <si>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</si>
  <si>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</si>
  <si>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</si>
  <si>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</si>
  <si>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</si>
  <si>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</si>
  <si>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</si>
  <si>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</si>
  <si>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</si>
  <si>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</si>
  <si>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</si>
  <si>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</si>
  <si>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</si>
  <si>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</si>
  <si>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</si>
  <si>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</si>
  <si>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</si>
  <si>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</si>
  <si>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</si>
  <si>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</si>
  <si>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</si>
  <si>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</si>
  <si>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</si>
  <si>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</si>
  <si>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</si>
  <si>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</si>
  <si>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</si>
  <si>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</si>
  <si>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</si>
  <si>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</si>
  <si>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</si>
  <si>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</si>
  <si>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</si>
  <si>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</si>
  <si>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</si>
  <si>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</si>
  <si>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</si>
  <si>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</si>
  <si>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</si>
  <si>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</si>
  <si>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</si>
  <si>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</si>
  <si>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</si>
  <si>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</si>
  <si>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</si>
  <si>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</si>
  <si>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</si>
  <si>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</si>
  <si>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</si>
  <si>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</si>
  <si>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</si>
  <si>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</si>
  <si>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</si>
  <si>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</si>
  <si>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</si>
  <si>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</si>
  <si>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</si>
  <si>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</si>
  <si>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</si>
  <si>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</si>
  <si>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</si>
  <si>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</si>
  <si>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</si>
  <si>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</si>
  <si>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</si>
  <si>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</si>
  <si>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</si>
  <si>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</si>
  <si>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</si>
  <si>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</si>
  <si>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</si>
  <si>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</si>
  <si>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</si>
  <si>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</si>
  <si>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</si>
  <si>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</si>
  <si>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</si>
  <si>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</si>
  <si>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</si>
  <si>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</si>
  <si>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</si>
  <si>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</si>
  <si>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</si>
  <si>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</si>
  <si>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</si>
  <si>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</si>
  <si>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</si>
  <si>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</si>
  <si>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</si>
  <si>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</si>
  <si>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</si>
  <si>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</si>
  <si>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</si>
  <si>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</si>
  <si>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</si>
  <si>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</si>
  <si>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</si>
  <si>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</si>
  <si>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</si>
  <si>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</si>
  <si>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</si>
  <si>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</si>
  <si>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</si>
  <si>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</si>
  <si>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</si>
  <si>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</si>
  <si>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</si>
  <si>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</si>
  <si>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</si>
  <si>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</si>
  <si>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</si>
  <si>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</si>
  <si>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</si>
  <si>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</si>
  <si>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</si>
  <si>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</si>
  <si>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</si>
  <si>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</si>
  <si>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</si>
  <si>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</si>
  <si>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</si>
  <si>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</si>
  <si>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</si>
  <si>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</si>
  <si>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</si>
  <si>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</si>
  <si>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</si>
  <si>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</si>
  <si>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</si>
  <si>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</si>
  <si>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</si>
  <si>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</si>
  <si>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</si>
  <si>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</si>
  <si>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</si>
  <si>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</si>
  <si>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</si>
  <si>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</si>
  <si>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</si>
  <si>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</si>
  <si>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</si>
  <si>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</si>
  <si>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</si>
  <si>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</si>
  <si>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</si>
  <si>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</si>
  <si>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</si>
  <si>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</si>
  <si>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</si>
  <si>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</si>
  <si>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</si>
  <si>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</si>
  <si>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</si>
  <si>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</si>
  <si>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</si>
  <si>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</si>
  <si>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</si>
  <si>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</si>
  <si>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</si>
  <si>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</si>
  <si>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</si>
  <si>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</si>
  <si>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</si>
  <si>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</si>
  <si>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</si>
  <si>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</si>
  <si>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</si>
  <si>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</si>
  <si>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</si>
  <si>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</si>
  <si>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</si>
  <si>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</si>
  <si>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</si>
  <si>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</si>
  <si>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</si>
  <si>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</si>
  <si>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</si>
  <si>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</si>
  <si>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</si>
  <si>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</si>
  <si>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</si>
  <si>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</si>
  <si>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</si>
  <si>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</si>
  <si>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</si>
  <si>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</si>
  <si>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</si>
  <si>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</si>
  <si>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</si>
  <si>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</si>
  <si>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</si>
  <si>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</si>
  <si>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</si>
  <si>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</si>
  <si>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</si>
  <si>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</si>
  <si>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</si>
  <si>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</si>
  <si>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</si>
  <si>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</si>
  <si>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</si>
  <si>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</si>
  <si>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</si>
  <si>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</si>
  <si>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</si>
  <si>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</si>
  <si>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</si>
  <si>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</si>
  <si>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</si>
  <si>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</si>
  <si>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</si>
  <si>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</si>
  <si>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</si>
  <si>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</si>
  <si>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</si>
  <si>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</si>
  <si>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</si>
  <si>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</si>
  <si>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</si>
  <si>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</si>
  <si>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</si>
  <si>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</si>
  <si>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</si>
  <si>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</si>
  <si>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</si>
  <si>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</si>
  <si>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</si>
  <si>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</si>
  <si>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</si>
  <si>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</si>
  <si>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</si>
  <si>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</si>
  <si>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</si>
  <si>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</si>
  <si>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</si>
  <si>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</si>
  <si>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</si>
  <si>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</si>
  <si>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</si>
  <si>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</si>
  <si>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</si>
  <si>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</si>
  <si>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</si>
  <si>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</si>
  <si>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</si>
  <si>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</si>
  <si>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</si>
  <si>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</si>
  <si>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</si>
  <si>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</si>
  <si>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</si>
  <si>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</si>
  <si>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</si>
  <si>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</si>
  <si>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</si>
  <si>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</si>
  <si>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</si>
  <si>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</si>
  <si>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</si>
  <si>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</si>
  <si>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</si>
  <si>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</si>
  <si>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</si>
  <si>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</si>
  <si>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</si>
  <si>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</si>
  <si>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</si>
  <si>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</si>
  <si>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</si>
  <si>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</si>
  <si>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</si>
  <si>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</si>
  <si>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</si>
  <si>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</si>
  <si>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</si>
  <si>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</si>
  <si>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</si>
  <si>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</si>
  <si>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</si>
  <si>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</si>
  <si>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</si>
  <si>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</si>
  <si>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</si>
  <si>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</si>
  <si>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</si>
  <si>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</si>
  <si>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</si>
  <si>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</si>
  <si>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</si>
  <si>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</si>
  <si>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</si>
  <si>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</si>
  <si>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</si>
  <si>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</si>
  <si>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</si>
  <si>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</si>
  <si>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</si>
  <si>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</si>
  <si>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</si>
  <si>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</si>
  <si>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</si>
  <si>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</si>
  <si>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</si>
  <si>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</si>
  <si>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</si>
  <si>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</si>
  <si>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</si>
  <si>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</si>
  <si>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</si>
  <si>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</si>
  <si>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</si>
  <si>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</si>
  <si>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</si>
  <si>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</si>
  <si>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</si>
  <si>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</si>
  <si>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</si>
  <si>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</si>
  <si>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</si>
  <si>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</si>
  <si>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</si>
  <si>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</si>
  <si>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</si>
  <si>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</si>
  <si>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</si>
  <si>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</si>
  <si>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</si>
  <si>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</si>
  <si>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</si>
  <si>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</si>
  <si>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</si>
  <si>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</si>
  <si>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</si>
  <si>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</si>
  <si>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</si>
  <si>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</si>
  <si>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</si>
  <si>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</si>
  <si>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</si>
  <si>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</si>
  <si>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</si>
  <si>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</si>
  <si>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</si>
  <si>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</si>
  <si>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</si>
  <si>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</si>
  <si>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</si>
  <si>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</si>
  <si>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</si>
  <si>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</si>
  <si>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</si>
  <si>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</si>
  <si>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</si>
  <si>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</si>
  <si>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</si>
  <si>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</si>
  <si>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</si>
  <si>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</si>
  <si>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</si>
  <si>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</si>
  <si>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</si>
  <si>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</si>
  <si>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</si>
  <si>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</si>
  <si>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</si>
  <si>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</si>
  <si>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</si>
  <si>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</si>
  <si>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</si>
  <si>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</si>
  <si>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</si>
  <si>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</si>
  <si>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</si>
  <si>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</si>
  <si>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</si>
  <si>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</si>
  <si>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</si>
  <si>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</si>
  <si>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</si>
  <si>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</si>
  <si>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</si>
  <si>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</si>
  <si>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</si>
  <si>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</si>
  <si>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</si>
  <si>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</si>
  <si>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</si>
  <si>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</si>
  <si>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</si>
  <si>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</si>
  <si>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</si>
  <si>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</si>
  <si>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</si>
  <si>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</si>
  <si>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</si>
  <si>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</si>
  <si>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</si>
  <si>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</si>
  <si>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</si>
  <si>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</si>
  <si>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</si>
  <si>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</si>
  <si>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</si>
  <si>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</si>
  <si>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</si>
  <si>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</si>
  <si>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</si>
  <si>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</si>
  <si>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</si>
  <si>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</si>
  <si>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</si>
  <si>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</si>
  <si>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</si>
  <si>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</si>
  <si>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</si>
  <si>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</si>
  <si>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</si>
  <si>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</si>
  <si>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</si>
  <si>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</si>
  <si>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</si>
  <si>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</si>
  <si>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</si>
  <si>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</si>
  <si>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</si>
  <si>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</si>
  <si>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</si>
  <si>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</si>
  <si>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</si>
  <si>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</si>
  <si>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</si>
  <si>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</si>
  <si>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</si>
  <si>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</si>
  <si>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</si>
  <si>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</si>
  <si>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</si>
  <si>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</si>
  <si>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</si>
  <si>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</si>
  <si>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</si>
  <si>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</si>
  <si>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</si>
  <si>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</si>
  <si>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</si>
  <si>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</si>
  <si>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</si>
  <si>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</si>
  <si>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</si>
  <si>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</si>
  <si>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</si>
  <si>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</si>
  <si>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</si>
  <si>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</si>
  <si>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</si>
  <si>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</si>
  <si>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</si>
  <si>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</si>
  <si>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</si>
  <si>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</si>
  <si>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</si>
  <si>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</si>
  <si>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</si>
  <si>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</si>
  <si>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</si>
  <si>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</si>
  <si>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</si>
  <si>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</si>
  <si>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</si>
  <si>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</si>
  <si>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</si>
  <si>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</si>
  <si>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</si>
  <si>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</si>
  <si>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</si>
  <si>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</si>
  <si>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</si>
  <si>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</si>
  <si>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</si>
  <si>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</si>
  <si>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</si>
  <si>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</si>
  <si>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</si>
  <si>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</si>
  <si>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</si>
  <si>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</si>
  <si>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</si>
  <si>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</si>
  <si>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</si>
  <si>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</si>
  <si>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</si>
  <si>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</si>
  <si>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</si>
  <si>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</si>
  <si>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</si>
  <si>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</si>
  <si>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</si>
  <si>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</si>
  <si>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</si>
  <si>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</si>
  <si>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</si>
  <si>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</si>
  <si>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</si>
  <si>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</si>
  <si>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</si>
  <si>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</si>
  <si>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</si>
  <si>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</si>
  <si>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</si>
  <si>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</si>
  <si>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</si>
  <si>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</si>
  <si>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</si>
  <si>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</si>
  <si>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</si>
  <si>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</si>
  <si>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</si>
  <si>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</si>
  <si>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</si>
  <si>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</si>
  <si>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</si>
  <si>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</si>
  <si>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</si>
  <si>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</si>
  <si>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</si>
  <si>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</si>
  <si>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</si>
  <si>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</si>
  <si>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</si>
  <si>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</si>
  <si>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</si>
  <si>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</si>
  <si>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</si>
  <si>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</si>
  <si>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</si>
  <si>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</si>
  <si>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</si>
  <si>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</si>
  <si>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</si>
  <si>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</si>
  <si>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</si>
  <si>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</si>
  <si>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</si>
  <si>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</si>
  <si>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</si>
  <si>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</si>
  <si>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</si>
  <si>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</si>
  <si>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</si>
  <si>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</si>
  <si>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</si>
  <si>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</si>
  <si>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</si>
  <si>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</si>
  <si>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</si>
  <si>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</si>
  <si>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</si>
  <si>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</si>
  <si>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</si>
  <si>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</si>
  <si>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</si>
  <si>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</si>
  <si>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</si>
  <si>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</si>
  <si>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</si>
  <si>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</si>
  <si>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</si>
  <si>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</si>
  <si>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</si>
  <si>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</si>
  <si>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</si>
  <si>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</si>
  <si>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</si>
  <si>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</si>
  <si>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</si>
  <si>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</si>
  <si>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</si>
  <si>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</si>
  <si>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</si>
  <si>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</si>
  <si>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</si>
  <si>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</si>
  <si>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</si>
  <si>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</si>
  <si>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</si>
  <si>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</si>
  <si>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</si>
  <si>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</si>
  <si>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</si>
  <si>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</si>
  <si>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</si>
  <si>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</si>
  <si>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</si>
  <si>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</si>
  <si>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</si>
  <si>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</si>
  <si>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</si>
  <si>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</si>
  <si>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</si>
  <si>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</si>
  <si>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</si>
  <si>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</si>
  <si>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</si>
  <si>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</si>
  <si>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</si>
  <si>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</si>
  <si>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</si>
  <si>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</si>
  <si>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</si>
  <si>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</si>
  <si>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</si>
  <si>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</si>
  <si>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</si>
  <si>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</si>
  <si>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</si>
  <si>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</si>
  <si>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</si>
  <si>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</si>
  <si>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</si>
  <si>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</si>
  <si>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</si>
  <si>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</si>
  <si>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</si>
  <si>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</si>
  <si>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</si>
  <si>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</si>
  <si>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</si>
  <si>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</si>
  <si>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</si>
  <si>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</si>
  <si>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</si>
  <si>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</si>
  <si>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</si>
  <si>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</si>
  <si>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</si>
  <si>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</si>
  <si>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</si>
  <si>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</si>
  <si>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</si>
  <si>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</si>
  <si>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</si>
  <si>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</si>
  <si>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</si>
  <si>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</si>
  <si>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</si>
  <si>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</si>
  <si>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</si>
  <si>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</si>
  <si>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</si>
  <si>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</si>
  <si>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</si>
  <si>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</si>
  <si>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</si>
  <si>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</si>
  <si>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</si>
  <si>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</si>
  <si>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</si>
  <si>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</si>
  <si>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</si>
  <si>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</si>
  <si>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</si>
  <si>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</si>
  <si>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</si>
  <si>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</si>
  <si>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</si>
  <si>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</si>
  <si>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</si>
  <si>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</si>
  <si>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</si>
  <si>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</si>
  <si>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</si>
  <si>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</si>
  <si>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</si>
  <si>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</si>
  <si>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</si>
  <si>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</si>
  <si>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</si>
  <si>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</si>
  <si>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</si>
  <si>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</si>
  <si>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</si>
  <si>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</si>
  <si>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</si>
  <si>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</si>
  <si>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</si>
  <si>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</si>
  <si>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</si>
  <si>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</si>
  <si>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</si>
  <si>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</si>
  <si>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</si>
  <si>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</si>
  <si>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</si>
  <si>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</si>
  <si>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</si>
  <si>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</si>
  <si>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</si>
  <si>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</si>
  <si>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</si>
  <si>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</si>
  <si>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</si>
  <si>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</si>
  <si>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</si>
  <si>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</si>
  <si>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</si>
  <si>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</si>
  <si>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</si>
  <si>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</si>
  <si>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</si>
  <si>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</si>
  <si>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</si>
  <si>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</si>
  <si>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</si>
  <si>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</si>
  <si>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</si>
  <si>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</si>
  <si>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</si>
  <si>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</si>
  <si>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</si>
  <si>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</si>
  <si>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</si>
  <si>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</si>
  <si>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</si>
  <si>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</si>
  <si>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</si>
  <si>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</si>
  <si>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</si>
  <si>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</si>
  <si>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</si>
  <si>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</si>
  <si>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</si>
  <si>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</si>
  <si>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</si>
  <si>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</si>
  <si>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</si>
  <si>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</si>
  <si>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</si>
  <si>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</si>
  <si>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</si>
  <si>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</si>
  <si>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</si>
  <si>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</si>
  <si>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</si>
  <si>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</si>
  <si>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</si>
  <si>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</si>
  <si>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</si>
  <si>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</si>
  <si>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</si>
  <si>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</si>
  <si>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</si>
  <si>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</si>
  <si>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</si>
  <si>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</si>
  <si>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</si>
  <si>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</si>
  <si>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</si>
  <si>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</si>
  <si>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</si>
  <si>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</si>
  <si>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</si>
  <si>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</si>
  <si>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</si>
  <si>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</si>
  <si>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</si>
  <si>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</si>
  <si>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</si>
  <si>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</si>
  <si>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</si>
  <si>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</si>
  <si>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</si>
  <si>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</si>
  <si>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</si>
  <si>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</si>
  <si>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</si>
  <si>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</si>
  <si>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</si>
  <si>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</si>
  <si>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</si>
  <si>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</si>
  <si>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</si>
  <si>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</si>
  <si>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</si>
  <si>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</si>
  <si>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</si>
  <si>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</si>
  <si>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</si>
  <si>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</si>
  <si>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</si>
  <si>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</si>
  <si>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</si>
  <si>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</si>
  <si>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</si>
  <si>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</si>
  <si>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</si>
  <si>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</si>
  <si>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</si>
  <si>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</si>
  <si>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</si>
  <si>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</si>
  <si>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</si>
  <si>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</si>
  <si>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</si>
  <si>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</si>
  <si>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</si>
  <si>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</si>
  <si>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</si>
  <si>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</si>
  <si>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</si>
  <si>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</si>
  <si>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</si>
  <si>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</si>
  <si>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</si>
  <si>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</si>
  <si>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</si>
  <si>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</si>
  <si>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</si>
  <si>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</si>
  <si>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</si>
  <si>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</si>
  <si>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</si>
  <si>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</si>
  <si>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</si>
  <si>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</si>
  <si>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</si>
  <si>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</si>
  <si>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</si>
  <si>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</si>
  <si>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</si>
  <si>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</si>
  <si>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</si>
  <si>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</si>
  <si>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</si>
  <si>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</si>
  <si>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</si>
  <si>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</si>
  <si>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</si>
  <si>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</si>
  <si>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</si>
  <si>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</si>
  <si>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</si>
  <si>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</si>
  <si>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</si>
  <si>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</si>
  <si>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</si>
  <si>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</si>
  <si>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</si>
  <si>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</si>
  <si>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</si>
  <si>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</si>
  <si>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</si>
  <si>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</si>
  <si>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</si>
  <si>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</si>
  <si>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</si>
  <si>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</si>
  <si>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</si>
  <si>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</si>
  <si>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</si>
  <si>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</si>
  <si>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</si>
  <si>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</si>
  <si>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</si>
  <si>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</si>
  <si>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</si>
  <si>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</si>
  <si>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</si>
  <si>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</si>
  <si>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</si>
  <si>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</si>
  <si>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</si>
  <si>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</si>
  <si>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</si>
  <si>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</si>
  <si>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</si>
  <si>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</si>
  <si>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</si>
  <si>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</si>
  <si>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</si>
  <si>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</si>
  <si>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</si>
  <si>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</si>
  <si>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</si>
  <si>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</si>
  <si>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</si>
  <si>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</si>
  <si>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</si>
  <si>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</si>
  <si>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</si>
  <si>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</si>
  <si>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</si>
  <si>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</si>
  <si>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</si>
  <si>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</si>
  <si>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</si>
  <si>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</si>
  <si>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</si>
  <si>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</si>
  <si>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</si>
  <si>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</si>
  <si>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</si>
  <si>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</si>
  <si>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</si>
  <si>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</si>
  <si>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</si>
  <si>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</si>
  <si>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</si>
  <si>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</si>
  <si>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</si>
  <si>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</si>
  <si>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</si>
  <si>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</si>
  <si>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</si>
  <si>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</si>
  <si>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</si>
  <si>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</si>
  <si>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</si>
  <si>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</si>
  <si>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</si>
  <si>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</si>
  <si>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</si>
  <si>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</si>
  <si>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</si>
  <si>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</si>
  <si>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</si>
  <si>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</si>
  <si>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</si>
  <si>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</si>
  <si>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</si>
  <si>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</si>
  <si>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</si>
  <si>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</si>
  <si>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</si>
  <si>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</si>
  <si>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</si>
  <si>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</si>
  <si>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</si>
  <si>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</si>
  <si>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</si>
  <si>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</si>
  <si>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</si>
  <si>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</si>
  <si>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</si>
  <si>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</si>
  <si>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</si>
  <si>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</si>
  <si>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</si>
  <si>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</si>
  <si>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</si>
  <si>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</si>
  <si>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</si>
  <si>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</si>
  <si>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</si>
  <si>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</si>
  <si>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</si>
  <si>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</si>
  <si>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</si>
  <si>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</si>
  <si>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</si>
  <si>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</si>
  <si>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</si>
  <si>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</si>
  <si>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</si>
  <si>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</si>
  <si>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</si>
  <si>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</si>
  <si>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</si>
  <si>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</si>
  <si>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</si>
  <si>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</si>
  <si>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</si>
  <si>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</si>
  <si>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</si>
  <si>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</si>
  <si>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</si>
  <si>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</si>
  <si>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</si>
  <si>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</si>
  <si>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</si>
  <si>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</si>
  <si>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</si>
  <si>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</si>
  <si>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</si>
  <si>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</si>
  <si>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</si>
  <si>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</si>
  <si>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</si>
  <si>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</si>
  <si>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</si>
  <si>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</si>
  <si>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</si>
  <si>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</si>
  <si>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</si>
  <si>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</si>
  <si>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</si>
  <si>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</si>
  <si>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</si>
  <si>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</si>
  <si>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</si>
  <si>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</si>
  <si>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</si>
  <si>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</si>
  <si>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</si>
  <si>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</si>
  <si>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</si>
  <si>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</si>
  <si>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</si>
  <si>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</si>
  <si>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</si>
  <si>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</si>
  <si>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</si>
  <si>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</si>
  <si>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</si>
  <si>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</si>
  <si>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</si>
  <si>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</si>
  <si>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</si>
  <si>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</si>
  <si>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</si>
  <si>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</si>
  <si>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</si>
  <si>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</si>
  <si>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</si>
  <si>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</si>
  <si>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</si>
  <si>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</si>
  <si>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</si>
  <si>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</si>
  <si>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</si>
  <si>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</si>
  <si>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</si>
  <si>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</si>
  <si>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</si>
  <si>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</si>
  <si>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</si>
  <si>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</si>
  <si>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</si>
  <si>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</si>
  <si>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</si>
  <si>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</si>
  <si>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</si>
  <si>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</si>
  <si>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</si>
  <si>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</si>
  <si>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</si>
  <si>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</si>
  <si>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</si>
  <si>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</si>
  <si>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</si>
  <si>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</si>
  <si>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</si>
  <si>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</si>
  <si>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</si>
  <si>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</si>
  <si>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</si>
  <si>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</si>
  <si>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</si>
  <si>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</si>
  <si>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</si>
  <si>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</si>
  <si>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</si>
  <si>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</si>
  <si>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</si>
  <si>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</si>
  <si>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</si>
  <si>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</si>
  <si>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</si>
  <si>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</si>
  <si>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</si>
  <si>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</si>
  <si>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</si>
  <si>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</si>
  <si>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</si>
  <si>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</si>
  <si>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</si>
  <si>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</si>
  <si>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</si>
  <si>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</si>
  <si>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</si>
  <si>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</si>
  <si>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</si>
  <si>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</si>
  <si>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</si>
  <si>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</si>
  <si>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</si>
  <si>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</si>
  <si>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</si>
  <si>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</si>
  <si>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</si>
  <si>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</si>
  <si>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</si>
  <si>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</si>
  <si>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</si>
  <si>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</si>
  <si>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</si>
  <si>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</si>
  <si>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</si>
  <si>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</si>
  <si>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</si>
  <si>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</si>
  <si>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</si>
  <si>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</si>
  <si>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</si>
  <si>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</si>
  <si>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</si>
  <si>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</si>
  <si>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</si>
  <si>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</si>
  <si>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</si>
  <si>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</si>
  <si>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</si>
  <si>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</si>
  <si>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</si>
  <si>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</si>
  <si>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</si>
  <si>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</si>
  <si>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</si>
  <si>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</si>
  <si>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</si>
  <si>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</si>
  <si>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</si>
  <si>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</si>
  <si>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</si>
  <si>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</si>
  <si>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</si>
  <si>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</si>
  <si>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</si>
  <si>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</si>
  <si>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</si>
  <si>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</si>
  <si>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</si>
  <si>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</si>
  <si>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</si>
  <si>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</si>
  <si>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</si>
  <si>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</si>
  <si>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</si>
  <si>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</si>
  <si>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</si>
  <si>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</si>
  <si>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</si>
  <si>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</si>
  <si>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</si>
  <si>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</si>
  <si>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</si>
  <si>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</si>
  <si>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</si>
  <si>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</si>
  <si>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</si>
  <si>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</si>
  <si>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</si>
  <si>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</si>
  <si>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</si>
  <si>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</si>
  <si>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</si>
  <si>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</si>
  <si>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</si>
  <si>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</si>
  <si>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</si>
  <si>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</si>
  <si>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</si>
  <si>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</si>
  <si>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</si>
  <si>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</si>
  <si>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</si>
  <si>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</si>
  <si>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</si>
  <si>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</si>
  <si>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</si>
  <si>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</si>
  <si>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</si>
  <si>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</si>
  <si>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</si>
  <si>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</si>
  <si>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</si>
  <si>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</si>
  <si>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</si>
  <si>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</si>
  <si>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</si>
  <si>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</si>
  <si>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</si>
  <si>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</si>
  <si>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</si>
  <si>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</si>
  <si>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</si>
  <si>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</si>
  <si>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</si>
  <si>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</si>
  <si>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</si>
  <si>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</si>
  <si>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</si>
  <si>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</si>
  <si>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</si>
  <si>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</si>
  <si>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</si>
  <si>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</si>
  <si>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</si>
  <si>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</si>
  <si>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</si>
  <si>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</si>
  <si>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</si>
  <si>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</si>
  <si>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</si>
  <si>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</si>
  <si>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</si>
  <si>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</si>
  <si>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</si>
  <si>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</si>
  <si>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</si>
  <si>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</si>
  <si>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</si>
  <si>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</si>
  <si>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</si>
  <si>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</si>
  <si>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</si>
  <si>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</si>
  <si>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</si>
  <si>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</si>
  <si>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</si>
  <si>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</si>
  <si>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</si>
  <si>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</si>
  <si>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</si>
  <si>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</si>
  <si>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</si>
  <si>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</si>
  <si>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</si>
  <si>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</si>
  <si>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</si>
  <si>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</si>
  <si>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</si>
  <si>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</si>
  <si>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</si>
  <si>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</si>
  <si>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</si>
  <si>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</si>
  <si>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</si>
  <si>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</si>
  <si>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</si>
  <si>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</si>
  <si>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</si>
  <si>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</si>
  <si>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</si>
  <si>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</si>
  <si>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</si>
  <si>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</si>
  <si>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</si>
  <si>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</si>
  <si>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</si>
  <si>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</si>
  <si>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</si>
  <si>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</si>
  <si>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</si>
  <si>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</si>
  <si>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</si>
  <si>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</si>
  <si>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</si>
  <si>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</si>
  <si>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</si>
  <si>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</si>
  <si>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</si>
  <si>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</si>
  <si>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</si>
  <si>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</si>
  <si>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</si>
  <si>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</si>
  <si>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</si>
  <si>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</si>
  <si>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</si>
  <si>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</si>
  <si>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</si>
  <si>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</si>
  <si>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</si>
  <si>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</si>
  <si>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</si>
  <si>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</si>
  <si>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</si>
  <si>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</si>
  <si>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</si>
  <si>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</si>
  <si>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</si>
  <si>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</si>
  <si>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</si>
  <si>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</si>
  <si>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</si>
  <si>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</si>
  <si>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</si>
  <si>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</si>
  <si>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</si>
  <si>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</si>
  <si>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</si>
  <si>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</si>
  <si>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</si>
  <si>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</si>
  <si>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</si>
  <si>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</si>
  <si>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</si>
  <si>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</si>
  <si>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</si>
  <si>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</si>
  <si>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</si>
  <si>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</si>
  <si>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</si>
  <si>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</si>
  <si>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</si>
  <si>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</si>
  <si>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</si>
  <si>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</si>
  <si>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</si>
  <si>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</si>
  <si>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</si>
  <si>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</si>
  <si>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</si>
  <si>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</si>
  <si>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</si>
  <si>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</si>
  <si>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</si>
  <si>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</si>
  <si>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</si>
  <si>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</si>
  <si>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</si>
  <si>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</si>
  <si>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</si>
  <si>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</si>
  <si>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</si>
  <si>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</si>
  <si>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</si>
  <si>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</si>
  <si>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</si>
  <si>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</si>
  <si>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</si>
  <si>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</si>
  <si>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</si>
  <si>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</si>
  <si>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</si>
  <si>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</si>
  <si>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</si>
  <si>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</si>
  <si>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</si>
  <si>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</si>
  <si>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</si>
  <si>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</si>
  <si>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</si>
  <si>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</si>
  <si>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</si>
  <si>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</si>
  <si>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</si>
  <si>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</si>
  <si>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</si>
  <si>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</si>
  <si>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</si>
  <si>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</si>
  <si>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</si>
  <si>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</si>
  <si>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</si>
  <si>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</si>
  <si>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</si>
  <si>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</si>
  <si>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</si>
  <si>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</si>
  <si>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</si>
  <si>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</si>
  <si>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</si>
  <si>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</si>
  <si>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</si>
  <si>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</si>
  <si>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</si>
  <si>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</si>
  <si>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</si>
  <si>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</si>
  <si>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</si>
  <si>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</si>
  <si>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</si>
  <si>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</si>
  <si>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</si>
  <si>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</si>
  <si>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</si>
  <si>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</si>
  <si>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</si>
  <si>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</si>
  <si>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</si>
  <si>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</si>
  <si>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</si>
  <si>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</si>
  <si>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</si>
  <si>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</si>
  <si>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</si>
  <si>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</si>
  <si>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</si>
  <si>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</si>
  <si>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</si>
  <si>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</si>
  <si>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</si>
  <si>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</si>
  <si>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</si>
  <si>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</si>
  <si>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</si>
  <si>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</si>
  <si>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</si>
  <si>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</si>
  <si>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</si>
  <si>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</si>
  <si>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</si>
  <si>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</si>
  <si>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</si>
  <si>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</si>
  <si>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</si>
  <si>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</si>
  <si>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</si>
  <si>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</si>
  <si>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</si>
  <si>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</si>
  <si>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</si>
  <si>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</si>
  <si>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</si>
  <si>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</si>
  <si>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</si>
  <si>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</si>
  <si>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</si>
  <si>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</si>
  <si>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</si>
  <si>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</si>
  <si>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</si>
  <si>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</si>
  <si>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</si>
  <si>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</si>
  <si>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</si>
  <si>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</si>
  <si>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</si>
  <si>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</si>
  <si>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</si>
  <si>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</si>
  <si>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</si>
  <si>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</si>
  <si>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</si>
  <si>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</si>
  <si>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</si>
  <si>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</si>
  <si>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</si>
  <si>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</si>
  <si>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</si>
  <si>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</si>
  <si>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</si>
  <si>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</si>
  <si>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</si>
  <si>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</si>
  <si>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</si>
  <si>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</si>
  <si>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</si>
  <si>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</si>
  <si>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</si>
  <si>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</si>
  <si>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</si>
  <si>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</si>
  <si>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</si>
  <si>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</si>
  <si>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</si>
  <si>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</si>
  <si>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</si>
  <si>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</si>
  <si>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</si>
  <si>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</si>
  <si>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</si>
  <si>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</si>
  <si>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</si>
  <si>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</si>
  <si>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</si>
  <si>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</si>
  <si>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</si>
  <si>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</si>
  <si>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</si>
  <si>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</si>
  <si>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</si>
  <si>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</si>
  <si>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</si>
  <si>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</si>
  <si>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</si>
  <si>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</si>
  <si>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</si>
  <si>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</si>
  <si>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</si>
  <si>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</si>
  <si>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</si>
  <si>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</si>
  <si>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</si>
  <si>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</si>
  <si>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</si>
  <si>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</si>
  <si>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</si>
  <si>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</si>
  <si>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</si>
  <si>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</si>
  <si>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</si>
  <si>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</si>
  <si>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</si>
  <si>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</si>
  <si>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</si>
  <si>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</si>
  <si>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</si>
  <si>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</si>
  <si>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</si>
  <si>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</si>
  <si>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</si>
  <si>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</si>
  <si>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</si>
  <si>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</si>
  <si>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</si>
  <si>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</si>
  <si>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</si>
  <si>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</si>
  <si>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</si>
  <si>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</si>
  <si>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</si>
  <si>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</si>
  <si>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</si>
  <si>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</si>
  <si>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</si>
  <si>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</si>
  <si>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</si>
  <si>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</si>
  <si>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</si>
  <si>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</si>
  <si>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</si>
  <si>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</si>
  <si>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</si>
  <si>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</si>
  <si>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</si>
  <si>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</si>
  <si>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</si>
  <si>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</si>
  <si>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</si>
  <si>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</si>
  <si>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</si>
  <si>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</si>
  <si>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</si>
  <si>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</si>
  <si>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</si>
  <si>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</si>
  <si>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</si>
  <si>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</si>
  <si>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</si>
  <si>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</si>
  <si>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</si>
  <si>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</si>
  <si>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</si>
  <si>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</si>
  <si>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</si>
  <si>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</si>
  <si>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</si>
  <si>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</si>
  <si>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</si>
  <si>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</si>
  <si>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</si>
  <si>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</si>
  <si>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</si>
  <si>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</si>
  <si>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</si>
  <si>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</si>
  <si>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</si>
  <si>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</si>
  <si>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</si>
  <si>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</si>
  <si>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</si>
  <si>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</si>
  <si>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</si>
  <si>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</si>
  <si>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</si>
  <si>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</si>
  <si>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</si>
  <si>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</si>
  <si>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</si>
  <si>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</si>
  <si>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</si>
  <si>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</si>
  <si>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</si>
  <si>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</si>
  <si>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</si>
  <si>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</si>
  <si>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</si>
  <si>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</si>
  <si>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</si>
  <si>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</si>
  <si>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</si>
  <si>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</si>
  <si>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</si>
  <si>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</si>
  <si>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</si>
  <si>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</si>
  <si>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</si>
  <si>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</si>
  <si>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</si>
  <si>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</si>
  <si>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</si>
  <si>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</si>
  <si>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</si>
  <si>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</si>
  <si>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</si>
  <si>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</si>
  <si>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</si>
  <si>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</si>
  <si>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</si>
  <si>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</si>
  <si>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</si>
  <si>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</si>
  <si>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</si>
  <si>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</si>
  <si>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</si>
  <si>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</si>
  <si>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</si>
  <si>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</si>
  <si>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</si>
  <si>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</si>
  <si>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</si>
  <si>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</si>
  <si>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</si>
  <si>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</si>
  <si>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</si>
  <si>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</si>
  <si>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</si>
  <si>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</si>
  <si>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</si>
  <si>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</si>
  <si>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</si>
  <si>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</si>
  <si>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</si>
  <si>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</si>
  <si>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</si>
  <si>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</si>
  <si>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</si>
  <si>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</si>
  <si>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</si>
  <si>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</si>
  <si>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</si>
  <si>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</si>
  <si>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</si>
  <si>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</si>
  <si>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</si>
  <si>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</si>
  <si>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</si>
  <si>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</si>
  <si>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</si>
  <si>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</si>
  <si>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</si>
  <si>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</si>
  <si>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</si>
  <si>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</si>
  <si>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</si>
  <si>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</si>
  <si>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</si>
  <si>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</si>
  <si>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</si>
  <si>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</si>
  <si>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</si>
  <si>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</si>
  <si>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</si>
  <si>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</si>
  <si>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</si>
  <si>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</si>
  <si>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</si>
  <si>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</si>
  <si>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</si>
  <si>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</si>
  <si>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</si>
  <si>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</si>
  <si>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</si>
  <si>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</si>
  <si>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</si>
  <si>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</si>
  <si>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</si>
  <si>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</si>
  <si>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</si>
  <si>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</si>
  <si>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</si>
  <si>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</si>
  <si>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</si>
  <si>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</si>
  <si>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</si>
  <si>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</si>
  <si>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</si>
  <si>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</si>
  <si>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</si>
  <si>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</si>
  <si>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</si>
  <si>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</si>
  <si>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</si>
  <si>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</si>
  <si>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</si>
  <si>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</si>
  <si>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</si>
  <si>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</si>
  <si>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</si>
  <si>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</si>
  <si>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</si>
  <si>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</si>
  <si>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</si>
  <si>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</si>
  <si>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</si>
  <si>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</si>
  <si>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</si>
  <si>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</si>
  <si>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</si>
  <si>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</si>
  <si>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</si>
  <si>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</si>
  <si>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</si>
  <si>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</si>
  <si>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</si>
  <si>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</si>
  <si>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</si>
  <si>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</si>
  <si>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</si>
  <si>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</si>
  <si>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</si>
  <si>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</si>
  <si>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</si>
  <si>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</si>
  <si>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</si>
  <si>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</si>
  <si>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</si>
  <si>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</si>
  <si>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</si>
  <si>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</si>
  <si>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</si>
  <si>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</si>
  <si>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</si>
  <si>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</si>
  <si>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</si>
  <si>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</si>
  <si>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</si>
  <si>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</si>
  <si>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</si>
  <si>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</si>
  <si>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</si>
  <si>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</si>
  <si>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</si>
  <si>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</si>
  <si>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</si>
  <si>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</si>
  <si>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</si>
  <si>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</si>
  <si>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</si>
  <si>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</si>
  <si>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</si>
  <si>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</si>
  <si>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</si>
  <si>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</si>
  <si>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</si>
  <si>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</si>
  <si>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</si>
  <si>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</si>
  <si>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</si>
  <si>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</si>
  <si>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</si>
  <si>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</si>
  <si>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</si>
  <si>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</si>
  <si>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</si>
  <si>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</si>
  <si>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</si>
  <si>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</si>
  <si>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</si>
  <si>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</si>
  <si>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</si>
  <si>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</si>
  <si>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</si>
  <si>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</si>
  <si>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</si>
  <si>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</si>
  <si>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</si>
  <si>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</si>
  <si>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</si>
  <si>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</si>
  <si>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</si>
  <si>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</si>
  <si>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</si>
  <si>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</si>
  <si>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</si>
  <si>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</si>
  <si>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</si>
  <si>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</si>
  <si>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</si>
  <si>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</si>
  <si>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</si>
  <si>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</si>
  <si>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</si>
  <si>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</si>
  <si>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</si>
  <si>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</si>
  <si>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</si>
  <si>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</si>
  <si>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</si>
  <si>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</si>
  <si>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</si>
  <si>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</si>
  <si>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</si>
  <si>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</si>
  <si>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</si>
  <si>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</si>
  <si>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</si>
  <si>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</si>
  <si>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</si>
  <si>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</si>
  <si>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</si>
  <si>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</si>
  <si>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</si>
  <si>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</si>
  <si>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</si>
  <si>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</si>
  <si>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</si>
  <si>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</si>
  <si>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</si>
  <si>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</si>
  <si>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</si>
  <si>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</si>
  <si>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</si>
  <si>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</si>
  <si>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</si>
  <si>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</si>
  <si>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</si>
  <si>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</si>
  <si>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</si>
  <si>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</si>
  <si>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</si>
  <si>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</si>
  <si>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</si>
  <si>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</si>
  <si>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</si>
  <si>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</si>
  <si>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</si>
  <si>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</si>
  <si>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</si>
  <si>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</si>
  <si>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</si>
  <si>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</si>
  <si>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</si>
  <si>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</si>
  <si>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</si>
  <si>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</si>
  <si>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</si>
  <si>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</si>
  <si>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</si>
  <si>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</si>
  <si>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</si>
  <si>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</si>
  <si>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</si>
  <si>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</si>
  <si>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</si>
  <si>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</si>
  <si>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</si>
  <si>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</si>
  <si>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</si>
  <si>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</si>
  <si>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</si>
  <si>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</si>
  <si>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</si>
  <si>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</si>
  <si>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</si>
  <si>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</si>
  <si>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</si>
  <si>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</si>
  <si>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</si>
  <si>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</si>
  <si>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</si>
  <si>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</si>
  <si>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</si>
  <si>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</si>
  <si>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</si>
  <si>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</si>
  <si>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</si>
  <si>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</si>
  <si>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</si>
  <si>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</si>
  <si>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</si>
  <si>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</si>
  <si>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</si>
  <si>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</si>
  <si>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</si>
  <si>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</si>
  <si>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</si>
  <si>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</si>
  <si>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</si>
  <si>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</si>
  <si>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</si>
  <si>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</si>
  <si>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</si>
  <si>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</si>
  <si>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</si>
  <si>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</si>
  <si>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</si>
  <si>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</si>
  <si>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</si>
  <si>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</si>
  <si>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</si>
  <si>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</si>
  <si>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</si>
  <si>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</si>
  <si>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</si>
  <si>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</si>
  <si>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</si>
  <si>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</si>
  <si>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</si>
  <si>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</si>
  <si>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</si>
  <si>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</si>
  <si>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</si>
  <si>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</si>
  <si>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</si>
  <si>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</si>
  <si>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</si>
  <si>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</si>
  <si>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</si>
  <si>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</si>
  <si>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</si>
  <si>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</si>
  <si>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</si>
  <si>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</si>
  <si>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</si>
  <si>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</si>
  <si>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</si>
  <si>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</si>
  <si>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</si>
  <si>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</si>
  <si>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</si>
  <si>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</si>
  <si>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</si>
  <si>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</si>
  <si>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</si>
  <si>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</si>
  <si>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</si>
  <si>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</si>
  <si>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</si>
  <si>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</si>
  <si>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</si>
  <si>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</si>
  <si>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</si>
  <si>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</si>
  <si>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</si>
  <si>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</si>
  <si>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</si>
  <si>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</si>
  <si>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</si>
  <si>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</si>
  <si>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</si>
  <si>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</si>
  <si>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</si>
  <si>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</si>
  <si>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</si>
  <si>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</si>
  <si>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</si>
  <si>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</si>
  <si>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</si>
  <si>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</si>
  <si>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</si>
  <si>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</si>
  <si>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</si>
  <si>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</si>
  <si>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</si>
  <si>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</si>
  <si>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</si>
  <si>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</si>
  <si>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</si>
  <si>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</si>
  <si>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</si>
  <si>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</si>
  <si>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</si>
  <si>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</si>
  <si>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</si>
  <si>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</si>
  <si>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</si>
  <si>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</si>
  <si>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</si>
  <si>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</si>
  <si>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</si>
  <si>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</si>
  <si>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</si>
  <si>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</si>
  <si>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</si>
  <si>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</si>
  <si>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</si>
  <si>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</si>
  <si>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</si>
  <si>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</si>
  <si>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</si>
  <si>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</si>
  <si>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</si>
  <si>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</si>
  <si>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</si>
  <si>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</si>
  <si>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</si>
  <si>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</si>
  <si>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</si>
  <si>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</si>
  <si>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</si>
  <si>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</si>
  <si>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</si>
  <si>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</si>
  <si>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</si>
  <si>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</si>
  <si>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</si>
  <si>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</si>
  <si>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</si>
  <si>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</si>
  <si>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</si>
  <si>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</si>
  <si>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</si>
  <si>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</si>
  <si>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</si>
  <si>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</si>
  <si>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</si>
  <si>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</si>
  <si>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</si>
  <si>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</si>
  <si>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</si>
  <si>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</si>
  <si>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</si>
  <si>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</si>
  <si>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</si>
  <si>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</si>
  <si>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</si>
  <si>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</si>
  <si>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</si>
  <si>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</si>
  <si>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</si>
  <si>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</si>
  <si>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</si>
  <si>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</si>
  <si>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</si>
  <si>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</si>
  <si>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</si>
  <si>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</si>
  <si>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</si>
  <si>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</si>
  <si>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</si>
  <si>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</si>
  <si>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</si>
  <si>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</si>
  <si>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</si>
  <si>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</si>
  <si>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</si>
  <si>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</si>
  <si>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</si>
  <si>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</si>
  <si>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</si>
  <si>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</si>
  <si>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</si>
  <si>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</si>
  <si>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</si>
  <si>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</si>
  <si>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</si>
  <si>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</si>
  <si>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</si>
  <si>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</si>
  <si>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</si>
  <si>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</si>
  <si>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</si>
  <si>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</si>
  <si>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</si>
  <si>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</si>
  <si>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</si>
  <si>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</si>
  <si>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</si>
  <si>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</si>
  <si>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</si>
  <si>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</si>
  <si>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</si>
  <si>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</si>
  <si>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</si>
  <si>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</si>
  <si>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</si>
  <si>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</si>
  <si>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</si>
  <si>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</si>
  <si>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</si>
  <si>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</si>
  <si>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</si>
  <si>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</si>
  <si>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</si>
  <si>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</si>
  <si>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</si>
  <si>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</si>
  <si>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</si>
  <si>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</si>
  <si>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</si>
  <si>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</si>
  <si>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</si>
  <si>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</si>
  <si>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</si>
  <si>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</si>
  <si>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</si>
  <si>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</si>
  <si>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</si>
  <si>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</si>
  <si>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</si>
  <si>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</si>
  <si>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</si>
  <si>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</si>
  <si>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</si>
  <si>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</si>
  <si>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</si>
  <si>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</si>
  <si>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</si>
  <si>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</si>
  <si>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</si>
  <si>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</si>
  <si>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</si>
  <si>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</si>
  <si>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</si>
  <si>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</si>
  <si>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</si>
  <si>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</si>
  <si>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</si>
  <si>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</si>
  <si>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</si>
  <si>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</si>
  <si>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</si>
  <si>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</si>
  <si>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</si>
  <si>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</si>
  <si>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</si>
  <si>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</si>
  <si>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</si>
  <si>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</si>
  <si>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</si>
  <si>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</si>
  <si>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</si>
  <si>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</si>
  <si>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</si>
  <si>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</si>
  <si>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</si>
  <si>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</si>
  <si>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</si>
  <si>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</si>
  <si>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</si>
  <si>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</si>
  <si>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</si>
  <si>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</si>
  <si>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</si>
  <si>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</si>
  <si>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</si>
  <si>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</si>
  <si>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</si>
  <si>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</si>
  <si>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</si>
  <si>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</si>
  <si>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</si>
  <si>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</si>
  <si>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</si>
  <si>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</si>
  <si>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</si>
  <si>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</si>
  <si>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</si>
  <si>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</si>
  <si>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</si>
  <si>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</si>
  <si>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</si>
  <si>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</si>
  <si>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</si>
  <si>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</si>
  <si>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</si>
  <si>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</si>
  <si>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</si>
  <si>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</si>
  <si>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</si>
  <si>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</si>
  <si>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</si>
  <si>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</si>
  <si>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</si>
  <si>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</si>
  <si>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</si>
  <si>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</si>
  <si>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</si>
  <si>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</si>
  <si>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</si>
  <si>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</si>
  <si>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</si>
  <si>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</si>
  <si>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</si>
  <si>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</si>
  <si>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</si>
  <si>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</si>
  <si>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</si>
  <si>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</si>
  <si>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</si>
  <si>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</si>
  <si>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</si>
  <si>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</si>
  <si>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</si>
  <si>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</si>
  <si>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</si>
  <si>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</si>
  <si>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</si>
  <si>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</si>
  <si>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</si>
  <si>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</si>
  <si>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</si>
  <si>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</si>
  <si>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</si>
  <si>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</si>
  <si>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</si>
  <si>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</si>
  <si>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</si>
  <si>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</si>
  <si>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</si>
  <si>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</si>
  <si>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</si>
  <si>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</si>
  <si>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</si>
  <si>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</si>
  <si>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</si>
  <si>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</si>
  <si>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</si>
  <si>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</si>
  <si>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</si>
  <si>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</si>
  <si>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</si>
  <si>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</si>
  <si>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</si>
  <si>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</si>
  <si>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</si>
  <si>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</si>
  <si>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</si>
  <si>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</si>
  <si>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</si>
  <si>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</si>
  <si>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</si>
  <si>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</si>
  <si>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</si>
  <si>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</si>
  <si>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</si>
  <si>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</si>
  <si>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</si>
  <si>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</si>
  <si>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</si>
  <si>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</si>
  <si>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</si>
  <si>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</si>
  <si>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</si>
  <si>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</si>
  <si>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</si>
  <si>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</si>
  <si>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</si>
  <si>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</si>
  <si>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</si>
  <si>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</si>
  <si>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</si>
  <si>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</si>
  <si>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</si>
  <si>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</si>
  <si>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</si>
  <si>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</si>
  <si>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</si>
  <si>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</si>
  <si>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</si>
  <si>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</si>
  <si>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</si>
  <si>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</si>
  <si>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</si>
  <si>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</si>
  <si>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</si>
  <si>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</si>
  <si>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</si>
  <si>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</si>
  <si>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</si>
  <si>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</si>
  <si>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</si>
  <si>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</si>
  <si>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</si>
  <si>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</si>
  <si>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</si>
  <si>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</si>
  <si>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</si>
  <si>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</si>
  <si>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</si>
  <si>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</si>
  <si>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</si>
  <si>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</si>
  <si>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</si>
  <si>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</si>
  <si>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</si>
  <si>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</si>
  <si>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</si>
  <si>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</si>
  <si>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</si>
  <si>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</si>
  <si>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</si>
  <si>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</si>
  <si>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</si>
  <si>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</si>
  <si>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</si>
  <si>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</si>
  <si>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</si>
  <si>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</si>
  <si>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</si>
  <si>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</si>
  <si>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</si>
  <si>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</si>
  <si>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</si>
  <si>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</si>
  <si>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</si>
  <si>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</si>
  <si>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</si>
  <si>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</si>
  <si>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</si>
  <si>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</si>
  <si>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</si>
  <si>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</si>
  <si>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</si>
  <si>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</si>
  <si>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</si>
  <si>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</si>
  <si>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</si>
  <si>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</si>
  <si>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</si>
  <si>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</si>
  <si>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</si>
  <si>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</si>
  <si>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</si>
  <si>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</si>
  <si>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</si>
  <si>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</si>
  <si>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</si>
  <si>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</si>
  <si>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</si>
  <si>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</si>
  <si>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</si>
  <si>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</si>
  <si>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</si>
  <si>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</si>
  <si>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</si>
  <si>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</si>
  <si>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</si>
  <si>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</si>
  <si>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</si>
  <si>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</si>
  <si>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</si>
  <si>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</si>
  <si>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</si>
  <si>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</si>
  <si>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</si>
  <si>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</si>
  <si>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</si>
  <si>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</si>
  <si>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</si>
  <si>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</si>
  <si>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</si>
  <si>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</si>
  <si>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</si>
  <si>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</si>
  <si>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</si>
  <si>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</si>
  <si>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</si>
  <si>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</si>
  <si>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</si>
  <si>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</si>
  <si>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</si>
  <si>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</si>
  <si>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</si>
  <si>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</si>
  <si>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</si>
  <si>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</si>
  <si>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</si>
  <si>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</si>
  <si>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</si>
  <si>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</si>
  <si>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</si>
  <si>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</si>
  <si>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</si>
  <si>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</si>
  <si>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</si>
  <si>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</si>
  <si>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</si>
  <si>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</si>
  <si>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</si>
  <si>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</si>
  <si>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</si>
  <si>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</si>
  <si>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</si>
  <si>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</si>
  <si>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</si>
  <si>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</si>
  <si>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</si>
  <si>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</si>
  <si>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</si>
  <si>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</si>
  <si>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</si>
  <si>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</si>
  <si>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</si>
  <si>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</si>
  <si>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</si>
  <si>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</si>
  <si>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</si>
  <si>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</si>
  <si>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</si>
  <si>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</si>
  <si>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</si>
  <si>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</si>
  <si>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</si>
  <si>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</si>
  <si>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</si>
  <si>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</si>
  <si>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</si>
  <si>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</si>
  <si>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</si>
  <si>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</si>
  <si>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</si>
  <si>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</si>
  <si>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</si>
  <si>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</si>
  <si>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</si>
  <si>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</si>
  <si>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</si>
  <si>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</si>
  <si>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</si>
  <si>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</si>
  <si>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</si>
  <si>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</si>
  <si>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</si>
  <si>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</si>
  <si>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</si>
  <si>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</si>
  <si>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</si>
  <si>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</si>
  <si>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</si>
  <si>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</si>
  <si>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</si>
  <si>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</si>
  <si>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</si>
  <si>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</si>
  <si>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</si>
  <si>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</si>
  <si>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</si>
  <si>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</si>
  <si>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</si>
  <si>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</si>
  <si>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</si>
  <si>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</si>
  <si>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</si>
  <si>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</si>
  <si>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</si>
  <si>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</si>
  <si>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</si>
  <si>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</si>
  <si>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</si>
  <si>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</si>
  <si>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</si>
  <si>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</si>
  <si>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</si>
  <si>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</si>
  <si>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</si>
  <si>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</si>
  <si>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</si>
  <si>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</si>
  <si>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</si>
  <si>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</si>
  <si>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</si>
  <si>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</si>
  <si>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</si>
  <si>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</si>
  <si>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</si>
  <si>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</si>
  <si>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</si>
  <si>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</si>
  <si>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</si>
  <si>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</si>
  <si>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</si>
  <si>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</si>
  <si>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</si>
  <si>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</si>
  <si>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</si>
  <si>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</si>
  <si>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</si>
  <si>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</si>
  <si>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</si>
  <si>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</si>
  <si>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</si>
  <si>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</si>
  <si>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</si>
  <si>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</si>
  <si>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</si>
  <si>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</si>
  <si>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</si>
  <si>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</si>
  <si>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</si>
  <si>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</si>
  <si>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</si>
  <si>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</si>
  <si>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</si>
  <si>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</si>
  <si>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</si>
  <si>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</si>
  <si>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</si>
  <si>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</si>
  <si>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</si>
  <si>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</si>
  <si>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</si>
  <si>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</si>
  <si>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</si>
  <si>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</si>
  <si>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</si>
  <si>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</si>
  <si>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</si>
  <si>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</si>
  <si>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</si>
  <si>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</si>
  <si>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</si>
  <si>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</si>
  <si>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</si>
  <si>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</si>
  <si>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</si>
  <si>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</si>
  <si>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</si>
  <si>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</si>
  <si>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</si>
  <si>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</si>
  <si>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</si>
  <si>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</si>
  <si>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</si>
  <si>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</si>
  <si>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</si>
  <si>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</si>
  <si>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</si>
  <si>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</si>
  <si>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</si>
  <si>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</si>
  <si>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</si>
  <si>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</si>
  <si>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</si>
  <si>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</si>
  <si>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</si>
  <si>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</si>
  <si>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</si>
  <si>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</si>
  <si>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</si>
  <si>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</si>
  <si>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</si>
  <si>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</si>
  <si>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</si>
  <si>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</si>
  <si>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</si>
  <si>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</si>
  <si>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</si>
  <si>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</si>
  <si>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</si>
  <si>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</si>
  <si>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</si>
  <si>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</si>
  <si>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</si>
  <si>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</si>
  <si>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</si>
  <si>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</si>
  <si>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</si>
  <si>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</si>
  <si>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</si>
  <si>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</si>
  <si>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</si>
  <si>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</si>
  <si>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</si>
  <si>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</si>
  <si>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</si>
  <si>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</si>
  <si>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</si>
  <si>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</si>
  <si>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</si>
  <si>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</si>
  <si>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</si>
  <si>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</si>
  <si>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</si>
  <si>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</si>
  <si>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</si>
  <si>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</si>
  <si>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</si>
  <si>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</si>
  <si>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</si>
  <si>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</si>
  <si>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</si>
  <si>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</si>
  <si>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</si>
  <si>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</si>
  <si>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</si>
  <si>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</si>
  <si>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</si>
  <si>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</si>
  <si>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</si>
  <si>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</si>
  <si>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</si>
  <si>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</si>
  <si>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</si>
  <si>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</si>
  <si>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</si>
  <si>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</si>
  <si>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</si>
  <si>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</si>
  <si>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</si>
  <si>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</si>
  <si>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</si>
  <si>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</si>
  <si>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</si>
  <si>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</si>
  <si>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</si>
  <si>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</si>
  <si>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</si>
  <si>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</si>
  <si>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</si>
  <si>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</si>
  <si>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</si>
  <si>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</si>
  <si>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</si>
  <si>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</si>
  <si>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</si>
  <si>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</si>
  <si>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</si>
  <si>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</si>
  <si>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</si>
  <si>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</si>
  <si>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</si>
  <si>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</si>
  <si>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</si>
  <si>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</si>
  <si>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</si>
  <si>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</si>
  <si>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</si>
  <si>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</si>
  <si>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</si>
  <si>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</si>
  <si>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</si>
  <si>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</si>
  <si>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</si>
  <si>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</si>
  <si>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</si>
  <si>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</si>
  <si>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</si>
  <si>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</si>
  <si>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</si>
  <si>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</si>
  <si>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</si>
  <si>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</si>
  <si>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</si>
  <si>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</si>
  <si>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</si>
  <si>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</si>
  <si>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</si>
  <si>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</si>
  <si>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</si>
  <si>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</si>
  <si>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</si>
  <si>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</si>
  <si>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</si>
  <si>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</si>
  <si>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</si>
  <si>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</si>
  <si>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</si>
  <si>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</si>
  <si>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</si>
  <si>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</si>
  <si>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</si>
  <si>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</si>
  <si>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</si>
  <si>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</si>
  <si>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</si>
  <si>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</si>
  <si>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</si>
  <si>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</si>
  <si>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</si>
  <si>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</si>
  <si>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</si>
  <si>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</si>
  <si>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</si>
  <si>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</si>
  <si>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</si>
  <si>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</si>
  <si>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</si>
  <si>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</si>
  <si>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</si>
  <si>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</si>
  <si>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</si>
  <si>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</si>
  <si>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</si>
  <si>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</si>
  <si>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</si>
  <si>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</si>
  <si>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</si>
  <si>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</si>
  <si>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</si>
  <si>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</si>
  <si>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</si>
  <si>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</si>
  <si>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</si>
  <si>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</si>
  <si>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</si>
  <si>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</si>
  <si>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</si>
  <si>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</si>
  <si>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</si>
  <si>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</si>
  <si>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</si>
  <si>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</si>
  <si>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</si>
  <si>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</si>
  <si>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</si>
  <si>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</si>
  <si>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</si>
  <si>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</si>
  <si>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</si>
  <si>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</si>
  <si>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</si>
  <si>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</si>
  <si>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</si>
  <si>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</si>
  <si>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</si>
  <si>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</si>
  <si>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</si>
  <si>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</si>
  <si>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</si>
  <si>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</si>
  <si>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</si>
  <si>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</si>
  <si>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</si>
  <si>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</si>
  <si>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</si>
  <si>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</si>
  <si>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</si>
  <si>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</si>
  <si>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</si>
  <si>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</si>
  <si>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</si>
  <si>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</si>
  <si>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</si>
  <si>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</si>
  <si>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</si>
  <si>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</si>
  <si>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</si>
  <si>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</si>
  <si>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</si>
  <si>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</si>
  <si>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</si>
  <si>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</si>
  <si>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</si>
  <si>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</si>
  <si>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</si>
  <si>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</si>
  <si>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</si>
  <si>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</si>
  <si>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</si>
  <si>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</si>
  <si>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</si>
  <si>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</si>
  <si>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</si>
  <si>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</si>
  <si>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</si>
  <si>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</si>
  <si>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</si>
  <si>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</si>
  <si>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</si>
  <si>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</si>
  <si>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</si>
  <si>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</si>
  <si>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</si>
  <si>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</si>
  <si>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</si>
  <si>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</si>
  <si>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</si>
  <si>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</si>
  <si>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</si>
  <si>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</si>
  <si>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</si>
  <si>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</si>
  <si>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</si>
  <si>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</si>
  <si>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</si>
  <si>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</si>
  <si>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</si>
  <si>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</si>
  <si>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</si>
  <si>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</si>
  <si>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</si>
  <si>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</si>
  <si>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</si>
  <si>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</si>
  <si>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</si>
  <si>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</si>
  <si>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</si>
  <si>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</si>
  <si>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</si>
  <si>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</si>
  <si>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</si>
  <si>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</si>
  <si>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</si>
  <si>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</si>
  <si>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</si>
  <si>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</si>
  <si>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</si>
  <si>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</si>
  <si>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</si>
  <si>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</si>
  <si>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</si>
  <si>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</si>
  <si>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</si>
  <si>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</si>
  <si>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</si>
  <si>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</si>
  <si>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</si>
  <si>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</si>
  <si>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</si>
  <si>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</si>
  <si>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</si>
  <si>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</si>
  <si>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</si>
  <si>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</si>
  <si>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</si>
  <si>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</si>
  <si>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</si>
  <si>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</si>
  <si>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</si>
  <si>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</si>
  <si>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</si>
  <si>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</si>
  <si>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</si>
  <si>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</si>
  <si>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</si>
  <si>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</si>
  <si>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</si>
  <si>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</si>
  <si>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</si>
  <si>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</si>
  <si>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</si>
  <si>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</si>
  <si>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</si>
  <si>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</si>
  <si>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</si>
  <si>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</si>
  <si>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</si>
  <si>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</si>
  <si>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</si>
  <si>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</si>
  <si>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</si>
  <si>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</si>
  <si>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</si>
  <si>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</si>
  <si>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</si>
  <si>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</si>
  <si>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</si>
  <si>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</si>
  <si>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</si>
  <si>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</si>
  <si>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</si>
  <si>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</si>
  <si>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</si>
  <si>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</si>
  <si>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</si>
  <si>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</si>
  <si>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</si>
  <si>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</si>
  <si>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</si>
  <si>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</si>
  <si>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</si>
  <si>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</si>
  <si>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</si>
  <si>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</si>
  <si>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</si>
  <si>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</si>
  <si>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</si>
  <si>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</si>
  <si>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</si>
  <si>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</si>
  <si>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</si>
  <si>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</si>
  <si>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</si>
  <si>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</si>
  <si>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</si>
  <si>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</si>
  <si>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</si>
  <si>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</si>
  <si>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</si>
  <si>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</si>
  <si>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</si>
  <si>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</si>
  <si>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</si>
  <si>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</si>
  <si>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</si>
  <si>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</si>
  <si>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</si>
  <si>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</si>
  <si>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</si>
  <si>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</si>
  <si>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</si>
  <si>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</si>
  <si>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</si>
  <si>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</si>
  <si>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</si>
  <si>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</si>
  <si>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</si>
  <si>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</si>
  <si>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</si>
  <si>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</si>
  <si>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</si>
  <si>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</si>
  <si>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</si>
  <si>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</si>
  <si>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</si>
  <si>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</si>
  <si>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</si>
  <si>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</si>
  <si>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</si>
  <si>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</si>
  <si>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</si>
  <si>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</si>
  <si>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</si>
  <si>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</si>
  <si>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</si>
  <si>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</si>
  <si>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</si>
  <si>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</si>
  <si>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</si>
  <si>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</si>
  <si>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</si>
  <si>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</si>
  <si>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</si>
  <si>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</si>
  <si>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</si>
  <si>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</si>
  <si>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</si>
  <si>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</si>
  <si>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</si>
  <si>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</si>
  <si>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</si>
  <si>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</si>
  <si>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</si>
  <si>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</si>
  <si>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</si>
  <si>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</si>
  <si>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</si>
  <si>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</si>
  <si>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</si>
  <si>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</si>
  <si>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</si>
  <si>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</si>
  <si>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</si>
  <si>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</si>
  <si>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</si>
  <si>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</si>
  <si>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</si>
  <si>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</si>
  <si>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</si>
  <si>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</si>
  <si>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</si>
  <si>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</si>
  <si>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</si>
  <si>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</si>
  <si>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</si>
  <si>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</si>
  <si>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</si>
  <si>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</si>
  <si>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</si>
  <si>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</si>
  <si>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</si>
  <si>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</si>
  <si>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</si>
  <si>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</si>
  <si>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</si>
  <si>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</si>
  <si>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</si>
  <si>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</si>
  <si>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</si>
  <si>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</si>
  <si>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</si>
  <si>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</si>
  <si>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</si>
  <si>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</si>
  <si>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</si>
  <si>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</si>
  <si>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</si>
  <si>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</si>
  <si>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</si>
  <si>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</si>
  <si>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</si>
  <si>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</si>
  <si>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</si>
  <si>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</si>
  <si>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</si>
  <si>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</si>
  <si>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</si>
  <si>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</si>
  <si>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</si>
  <si>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</si>
  <si>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</si>
  <si>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</si>
  <si>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</si>
  <si>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</si>
  <si>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</si>
  <si>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</si>
  <si>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</si>
  <si>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</si>
  <si>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</si>
  <si>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</si>
  <si>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</si>
  <si>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</si>
  <si>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</si>
  <si>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</si>
  <si>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</si>
  <si>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</si>
  <si>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</si>
  <si>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</si>
  <si>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</si>
  <si>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</si>
  <si>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</si>
  <si>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</si>
  <si>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</si>
  <si>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</si>
  <si>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</si>
  <si>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</si>
  <si>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</si>
  <si>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</si>
  <si>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</si>
  <si>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</si>
  <si>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</si>
  <si>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</si>
  <si>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</si>
  <si>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</si>
  <si>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</si>
  <si>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</si>
  <si>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</si>
  <si>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</si>
  <si>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</si>
  <si>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</si>
  <si>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</si>
  <si>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</si>
  <si>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</si>
  <si>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</si>
  <si>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</si>
  <si>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</si>
  <si>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</si>
  <si>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</si>
  <si>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</si>
  <si>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</si>
  <si>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</si>
  <si>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</si>
  <si>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</si>
  <si>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</si>
  <si>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</si>
  <si>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</si>
  <si>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</si>
  <si>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</si>
  <si>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</si>
  <si>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</si>
  <si>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</si>
  <si>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</si>
  <si>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</si>
  <si>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</si>
  <si>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</si>
  <si>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</si>
  <si>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</si>
  <si>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</si>
  <si>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</si>
  <si>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</si>
  <si>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</si>
  <si>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</si>
  <si>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</si>
  <si>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</si>
  <si>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</si>
  <si>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</si>
  <si>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</si>
  <si>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</si>
  <si>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</si>
  <si>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</si>
  <si>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</si>
  <si>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</si>
  <si>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</si>
  <si>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</si>
  <si>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</si>
  <si>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</si>
  <si>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</si>
  <si>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</si>
  <si>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</si>
  <si>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</si>
  <si>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</si>
  <si>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</si>
  <si>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</si>
  <si>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</si>
  <si>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</si>
  <si>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</si>
  <si>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</si>
  <si>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</si>
  <si>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</si>
  <si>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</si>
  <si>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</si>
  <si>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</si>
  <si>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</si>
  <si>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</si>
  <si>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</si>
  <si>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</si>
  <si>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</si>
  <si>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</si>
  <si>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</si>
  <si>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</si>
  <si>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</si>
  <si>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</si>
  <si>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</si>
  <si>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</si>
  <si>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</si>
  <si>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</si>
  <si>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</si>
  <si>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</si>
  <si>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</si>
  <si>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</si>
  <si>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</si>
  <si>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</si>
  <si>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</si>
  <si>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</si>
  <si>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</si>
  <si>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</si>
  <si>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</si>
  <si>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</si>
  <si>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</si>
  <si>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</si>
  <si>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</si>
  <si>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</si>
  <si>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</si>
  <si>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</si>
  <si>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</si>
  <si>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</si>
  <si>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</si>
  <si>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</si>
  <si>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</si>
  <si>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</si>
  <si>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</si>
  <si>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</si>
  <si>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</si>
  <si>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</si>
  <si>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</si>
  <si>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</si>
  <si>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</si>
  <si>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</si>
  <si>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</si>
  <si>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</si>
  <si>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</si>
  <si>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</si>
  <si>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</si>
  <si>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</si>
  <si>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</si>
  <si>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</si>
  <si>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</si>
  <si>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</si>
  <si>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</si>
  <si>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</si>
  <si>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</si>
  <si>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</si>
  <si>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</si>
  <si>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</si>
  <si>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</si>
  <si>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</si>
  <si>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</si>
  <si>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</si>
  <si>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</si>
  <si>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</si>
  <si>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</si>
  <si>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</si>
  <si>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</si>
  <si>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</si>
  <si>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</si>
  <si>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</si>
  <si>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</si>
  <si>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</si>
  <si>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</si>
  <si>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</si>
  <si>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</si>
  <si>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</si>
  <si>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</si>
  <si>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</si>
  <si>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</si>
  <si>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</si>
  <si>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</si>
  <si>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</si>
  <si>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</si>
  <si>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</si>
  <si>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</si>
  <si>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</si>
  <si>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</si>
  <si>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</si>
  <si>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</si>
  <si>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</si>
  <si>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</si>
  <si>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</si>
  <si>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</si>
  <si>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</si>
  <si>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</si>
  <si>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</si>
  <si>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</si>
  <si>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</si>
  <si>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</si>
  <si>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</si>
  <si>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</si>
  <si>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</si>
  <si>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</si>
  <si>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</si>
  <si>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</si>
  <si>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</si>
  <si>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</si>
  <si>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</si>
  <si>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</si>
  <si>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</si>
  <si>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</si>
  <si>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</si>
  <si>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</si>
  <si>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</si>
  <si>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</si>
  <si>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</si>
  <si>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</si>
  <si>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</si>
  <si>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</si>
  <si>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</si>
  <si>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</si>
  <si>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</si>
  <si>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</si>
  <si>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</si>
  <si>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</si>
  <si>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</si>
  <si>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</si>
  <si>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</si>
  <si>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</si>
  <si>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</si>
  <si>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</si>
  <si>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</si>
  <si>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</si>
  <si>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</si>
  <si>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</si>
  <si>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</si>
  <si>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</si>
  <si>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</si>
  <si>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</si>
  <si>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</si>
  <si>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</si>
  <si>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</si>
  <si>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</si>
  <si>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</si>
  <si>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</si>
  <si>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</si>
  <si>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</si>
  <si>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</si>
  <si>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</si>
  <si>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</si>
  <si>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</si>
  <si>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</si>
  <si>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</si>
  <si>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</si>
  <si>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</si>
  <si>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</si>
  <si>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</si>
  <si>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</si>
  <si>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</si>
  <si>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</si>
  <si>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</si>
  <si>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</si>
  <si>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</si>
  <si>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</si>
  <si>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</si>
  <si>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</si>
  <si>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</si>
  <si>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</si>
  <si>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</si>
  <si>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</si>
  <si>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</si>
  <si>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</si>
  <si>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</si>
  <si>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</si>
  <si>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</si>
  <si>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</si>
  <si>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</si>
  <si>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</si>
  <si>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</si>
  <si>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</si>
  <si>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</si>
  <si>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</si>
  <si>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</si>
  <si>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</si>
  <si>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</si>
  <si>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</si>
  <si>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</si>
  <si>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</si>
  <si>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</si>
  <si>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</si>
  <si>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</si>
  <si>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</si>
  <si>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</si>
  <si>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</si>
  <si>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</si>
  <si>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</si>
  <si>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</si>
  <si>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</si>
  <si>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</si>
  <si>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</si>
  <si>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</si>
  <si>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</si>
  <si>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</si>
  <si>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</si>
  <si>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</si>
  <si>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</si>
  <si>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</si>
  <si>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</si>
  <si>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</si>
  <si>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</si>
  <si>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</si>
  <si>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</si>
  <si>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</si>
  <si>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</si>
  <si>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</si>
  <si>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</si>
  <si>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</si>
  <si>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</si>
  <si>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</si>
  <si>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</si>
  <si>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</si>
  <si>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</si>
  <si>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</si>
  <si>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</si>
  <si>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</si>
  <si>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</si>
  <si>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</si>
  <si>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</si>
  <si>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</si>
  <si>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</si>
  <si>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</si>
  <si>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</si>
  <si>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</si>
  <si>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</si>
  <si>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</si>
  <si>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</si>
  <si>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</si>
  <si>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</si>
  <si>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</si>
  <si>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</si>
  <si>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</si>
  <si>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</si>
  <si>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</si>
  <si>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</si>
  <si>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</si>
  <si>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</si>
  <si>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</si>
  <si>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</si>
  <si>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</si>
  <si>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</si>
  <si>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</si>
  <si>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</si>
  <si>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</si>
  <si>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</si>
  <si>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</si>
  <si>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</si>
  <si>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</si>
  <si>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</si>
  <si>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</si>
  <si>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</si>
  <si>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</si>
  <si>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</si>
  <si>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</si>
  <si>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</si>
  <si>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</si>
  <si>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</si>
  <si>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</si>
  <si>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</si>
  <si>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</si>
  <si>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</si>
  <si>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</si>
  <si>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</si>
  <si>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</si>
  <si>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</si>
  <si>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</si>
  <si>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</si>
  <si>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</si>
  <si>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</si>
  <si>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</si>
  <si>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</si>
  <si>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</si>
  <si>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</si>
  <si>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</si>
  <si>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</si>
  <si>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</si>
  <si>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</si>
  <si>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</si>
  <si>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</si>
  <si>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</si>
  <si>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</si>
  <si>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</si>
  <si>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</si>
  <si>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</si>
  <si>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</si>
  <si>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</si>
  <si>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</si>
  <si>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</si>
  <si>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</si>
  <si>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</si>
  <si>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</si>
  <si>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</si>
  <si>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</si>
  <si>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</si>
  <si>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</si>
  <si>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</si>
  <si>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</si>
  <si>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</si>
  <si>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</si>
  <si>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</si>
  <si>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</si>
  <si>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</si>
  <si>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</si>
  <si>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</si>
  <si>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</si>
  <si>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</si>
  <si>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</si>
  <si>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</si>
  <si>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</si>
  <si>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</si>
  <si>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</si>
  <si>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</si>
  <si>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</si>
  <si>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</si>
  <si>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</si>
  <si>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</si>
  <si>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</si>
  <si>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</si>
  <si>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</si>
  <si>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</si>
  <si>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</si>
  <si>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</si>
  <si>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</si>
  <si>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</si>
  <si>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</si>
  <si>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</si>
  <si>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</si>
  <si>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</si>
  <si>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</si>
  <si>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</si>
  <si>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</si>
  <si>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</si>
  <si>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</si>
  <si>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</si>
  <si>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</si>
  <si>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</si>
  <si>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</si>
  <si>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</si>
  <si>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</si>
  <si>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</si>
  <si>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</si>
  <si>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</si>
  <si>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</si>
  <si>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</si>
  <si>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</si>
  <si>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</si>
  <si>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</si>
  <si>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</si>
  <si>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</si>
  <si>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</si>
  <si>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</si>
  <si>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</si>
  <si>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</si>
  <si>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</si>
  <si>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</si>
  <si>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</si>
  <si>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</si>
  <si>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</si>
  <si>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</si>
  <si>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</si>
  <si>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</si>
  <si>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</si>
  <si>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</si>
  <si>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</si>
  <si>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</si>
  <si>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</si>
  <si>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</si>
  <si>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</si>
  <si>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</si>
  <si>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</si>
  <si>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</si>
  <si>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</si>
  <si>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</si>
  <si>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</si>
  <si>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</si>
  <si>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</si>
  <si>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</si>
  <si>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</si>
  <si>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</si>
  <si>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</si>
  <si>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</si>
  <si>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</si>
  <si>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</si>
  <si>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</si>
  <si>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</si>
  <si>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</si>
  <si>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</si>
  <si>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</si>
  <si>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</si>
  <si>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</si>
  <si>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</si>
  <si>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</si>
  <si>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</si>
  <si>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</si>
  <si>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</si>
  <si>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</si>
  <si>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</si>
  <si>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</si>
  <si>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</si>
  <si>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</si>
  <si>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</si>
  <si>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</si>
  <si>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</si>
  <si>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</si>
  <si>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</si>
  <si>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</si>
  <si>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</si>
  <si>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</si>
  <si>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</si>
  <si>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</si>
  <si>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</si>
  <si>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</si>
  <si>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</si>
  <si>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</si>
  <si>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</si>
  <si>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</si>
  <si>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</si>
  <si>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</si>
  <si>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</si>
  <si>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</si>
  <si>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</si>
  <si>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</si>
  <si>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</si>
  <si>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</si>
  <si>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</si>
  <si>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</si>
  <si>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</si>
  <si>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</si>
  <si>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</si>
  <si>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</si>
  <si>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</si>
  <si>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</si>
  <si>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</si>
  <si>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</si>
  <si>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</si>
  <si>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</si>
  <si>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</si>
  <si>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</si>
  <si>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</si>
  <si>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</si>
  <si>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</si>
  <si>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</si>
  <si>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</si>
  <si>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</si>
  <si>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</si>
  <si>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</si>
  <si>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</si>
  <si>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</si>
  <si>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</si>
  <si>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</si>
  <si>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</si>
  <si>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</si>
  <si>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</si>
  <si>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</si>
  <si>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</si>
  <si>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</si>
  <si>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</si>
  <si>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</si>
  <si>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</si>
  <si>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</si>
  <si>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</si>
  <si>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</si>
  <si>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</si>
  <si>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</si>
  <si>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</si>
  <si>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</si>
  <si>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</si>
  <si>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</si>
  <si>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</si>
  <si>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</si>
  <si>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</si>
  <si>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</si>
  <si>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</si>
  <si>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</si>
  <si>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</si>
  <si>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</si>
  <si>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</si>
  <si>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</si>
  <si>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</si>
  <si>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</si>
  <si>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</si>
  <si>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</si>
  <si>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</si>
  <si>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</si>
  <si>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</si>
  <si>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</si>
  <si>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</si>
  <si>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</si>
  <si>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</si>
  <si>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</si>
  <si>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</si>
  <si>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</si>
  <si>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</si>
  <si>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</si>
  <si>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</si>
  <si>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</si>
  <si>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</si>
  <si>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</si>
  <si>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</si>
  <si>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</si>
  <si>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</si>
  <si>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</si>
  <si>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</si>
  <si>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</si>
  <si>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</si>
  <si>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</si>
  <si>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</si>
  <si>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</si>
  <si>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</si>
  <si>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</si>
  <si>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</si>
  <si>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</si>
  <si>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</si>
  <si>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</si>
  <si>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</si>
  <si>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</si>
  <si>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</si>
  <si>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</si>
  <si>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</si>
  <si>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</si>
  <si>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</si>
  <si>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</si>
  <si>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</si>
  <si>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</si>
  <si>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</si>
  <si>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</si>
  <si>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</si>
  <si>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</si>
  <si>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</si>
  <si>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</si>
  <si>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</si>
  <si>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</si>
  <si>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</si>
  <si>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</si>
  <si>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</si>
  <si>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</si>
  <si>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</si>
  <si>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</si>
  <si>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</si>
  <si>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</si>
  <si>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</si>
  <si>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</si>
  <si>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</si>
  <si>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</si>
  <si>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</si>
  <si>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</si>
  <si>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</si>
  <si>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</si>
  <si>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</si>
  <si>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</si>
  <si>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</si>
  <si>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</si>
  <si>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</si>
  <si>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</si>
  <si>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</si>
  <si>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</si>
  <si>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</si>
  <si>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</si>
  <si>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</si>
  <si>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</si>
  <si>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</si>
  <si>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</si>
  <si>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</si>
  <si>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</si>
  <si>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</si>
  <si>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</si>
  <si>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</si>
  <si>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</si>
  <si>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</si>
  <si>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</si>
  <si>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</si>
  <si>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</si>
  <si>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</si>
  <si>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</si>
  <si>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</si>
  <si>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</si>
  <si>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</si>
  <si>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</si>
  <si>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</si>
  <si>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</si>
  <si>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</si>
  <si>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</si>
  <si>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</si>
  <si>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</si>
  <si>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</si>
  <si>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</si>
  <si>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</si>
  <si>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</si>
  <si>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</si>
  <si>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</si>
  <si>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</si>
  <si>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</si>
  <si>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</si>
  <si>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</si>
  <si>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</si>
  <si>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</si>
  <si>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</si>
  <si>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</si>
  <si>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</si>
  <si>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</si>
  <si>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</si>
  <si>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</si>
  <si>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</si>
  <si>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</si>
  <si>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</si>
  <si>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</si>
  <si>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</si>
  <si>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</si>
  <si>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</si>
  <si>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</si>
  <si>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</si>
  <si>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</si>
  <si>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</si>
  <si>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</si>
  <si>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</si>
  <si>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</si>
  <si>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</si>
  <si>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</si>
  <si>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</si>
  <si>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</si>
  <si>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</si>
  <si>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</si>
  <si>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</si>
  <si>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</si>
  <si>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</si>
  <si>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</si>
  <si>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</si>
  <si>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</si>
  <si>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</si>
  <si>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</si>
  <si>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</si>
  <si>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</si>
  <si>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</si>
  <si>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</si>
  <si>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</si>
  <si>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</si>
  <si>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</si>
  <si>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</si>
  <si>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</si>
  <si>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</si>
  <si>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</si>
  <si>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</si>
  <si>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</si>
  <si>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</si>
  <si>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</si>
  <si>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</si>
  <si>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</si>
  <si>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</si>
  <si>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</si>
  <si>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</si>
  <si>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</si>
  <si>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</si>
  <si>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</si>
  <si>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</si>
  <si>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</si>
  <si>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</si>
  <si>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</si>
  <si>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</si>
  <si>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</si>
  <si>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</si>
  <si>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</si>
  <si>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</si>
  <si>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</si>
  <si>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</si>
  <si>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</si>
  <si>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</si>
  <si>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</si>
  <si>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</si>
  <si>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</si>
  <si>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</si>
  <si>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</si>
  <si>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</si>
  <si>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</si>
  <si>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</si>
  <si>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</si>
  <si>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</si>
  <si>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</si>
  <si>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</si>
  <si>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</si>
  <si>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</si>
  <si>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</si>
  <si>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</si>
  <si>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</si>
  <si>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</si>
  <si>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</si>
  <si>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</si>
  <si>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</si>
  <si>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</si>
  <si>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</si>
  <si>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</si>
  <si>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</si>
  <si>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</si>
  <si>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</si>
  <si>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</si>
  <si>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</si>
  <si>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</si>
  <si>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</si>
  <si>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</si>
  <si>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</si>
  <si>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</si>
  <si>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</si>
  <si>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</si>
  <si>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</si>
  <si>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</si>
  <si>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</si>
  <si>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</si>
  <si>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</si>
  <si>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</si>
  <si>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</si>
  <si>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</si>
  <si>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</si>
  <si>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</si>
  <si>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</si>
  <si>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</si>
  <si>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</si>
  <si>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</si>
  <si>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</si>
  <si>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</si>
  <si>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</si>
  <si>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</si>
  <si>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</si>
  <si>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</si>
  <si>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</si>
  <si>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</si>
  <si>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</si>
  <si>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</si>
  <si>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</si>
  <si>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</si>
  <si>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</si>
  <si>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</si>
  <si>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</si>
  <si>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</si>
  <si>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</si>
  <si>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</si>
  <si>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</si>
  <si>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</si>
  <si>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</si>
  <si>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</si>
  <si>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</si>
  <si>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</si>
  <si>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</si>
  <si>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</si>
  <si>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</si>
  <si>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</si>
  <si>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</si>
  <si>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</si>
  <si>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</si>
  <si>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</si>
  <si>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</si>
  <si>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</si>
  <si>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</si>
  <si>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</si>
  <si>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</si>
  <si>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</si>
  <si>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</si>
  <si>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</si>
  <si>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</si>
  <si>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</si>
  <si>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</si>
  <si>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</si>
  <si>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</si>
  <si>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</si>
  <si>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</si>
  <si>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</si>
  <si>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</si>
  <si>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</si>
  <si>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</si>
  <si>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</si>
  <si>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</si>
  <si>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</si>
  <si>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</si>
  <si>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</si>
  <si>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</si>
  <si>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</si>
  <si>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</si>
  <si>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</si>
  <si>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</si>
  <si>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</si>
  <si>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</si>
  <si>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</si>
  <si>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</si>
  <si>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</si>
  <si>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</si>
  <si>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</si>
  <si>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</si>
  <si>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</si>
  <si>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</si>
  <si>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</si>
  <si>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</si>
  <si>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</si>
  <si>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</si>
  <si>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</si>
  <si>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</si>
  <si>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</si>
  <si>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</si>
  <si>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</si>
  <si>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</si>
  <si>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</si>
  <si>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</si>
  <si>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</si>
  <si>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</si>
  <si>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</si>
  <si>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</si>
  <si>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</si>
  <si>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</si>
  <si>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</si>
  <si>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</si>
  <si>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</si>
  <si>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</si>
  <si>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</si>
  <si>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</si>
  <si>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</si>
  <si>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</si>
  <si>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</si>
  <si>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</si>
  <si>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</si>
  <si>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</si>
  <si>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</si>
  <si>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</si>
  <si>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</si>
  <si>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</si>
  <si>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</si>
  <si>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</si>
  <si>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</si>
  <si>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</si>
  <si>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</si>
  <si>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</si>
  <si>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</si>
  <si>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</si>
  <si>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</si>
  <si>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</si>
  <si>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</si>
  <si>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</si>
  <si>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</si>
  <si>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</si>
  <si>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</si>
  <si>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</si>
  <si>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</si>
  <si>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</si>
  <si>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</si>
  <si>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</si>
  <si>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</si>
  <si>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</si>
  <si>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</si>
  <si>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</si>
  <si>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</si>
  <si>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</si>
  <si>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</si>
  <si>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</si>
  <si>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</si>
  <si>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</si>
  <si>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</si>
  <si>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</si>
  <si>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</si>
  <si>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</si>
  <si>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</si>
  <si>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</si>
  <si>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</si>
  <si>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</si>
  <si>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</si>
  <si>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</si>
  <si>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</si>
  <si>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</si>
  <si>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</si>
  <si>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</si>
  <si>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</si>
  <si>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</si>
  <si>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</si>
  <si>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</si>
  <si>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</si>
  <si>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</si>
  <si>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</si>
  <si>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</si>
  <si>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</si>
  <si>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</si>
  <si>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</si>
  <si>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</si>
  <si>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</si>
  <si>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</si>
  <si>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</si>
  <si>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</si>
  <si>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</si>
  <si>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</si>
  <si>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</si>
  <si>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</si>
  <si>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</si>
  <si>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</si>
  <si>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</si>
  <si>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</si>
  <si>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</si>
  <si>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</si>
  <si>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</si>
  <si>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</si>
  <si>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</si>
  <si>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</si>
  <si>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</si>
  <si>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</si>
  <si>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</si>
  <si>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</si>
  <si>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</si>
  <si>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</si>
  <si>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</si>
  <si>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</si>
  <si>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</si>
  <si>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</si>
  <si>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</si>
  <si>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</si>
  <si>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</si>
  <si>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</si>
  <si>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</si>
  <si>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</si>
  <si>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</si>
  <si>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</si>
  <si>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</si>
  <si>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</si>
  <si>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</si>
  <si>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</si>
  <si>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</si>
  <si>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</si>
  <si>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</si>
  <si>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</si>
  <si>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</si>
  <si>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</si>
  <si>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</si>
  <si>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</si>
  <si>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</si>
  <si>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</si>
  <si>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</si>
  <si>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</si>
  <si>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</si>
  <si>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</si>
  <si>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</si>
  <si>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</si>
  <si>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</si>
  <si>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</si>
  <si>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</si>
  <si>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</si>
  <si>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</si>
  <si>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</si>
  <si>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</si>
  <si>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</si>
  <si>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</si>
  <si>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</si>
  <si>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</si>
  <si>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</si>
  <si>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</si>
  <si>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</si>
  <si>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</si>
  <si>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</si>
  <si>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</si>
  <si>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</si>
  <si>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</si>
  <si>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</si>
  <si>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</si>
  <si>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</si>
  <si>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</si>
  <si>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</si>
  <si>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</si>
  <si>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</si>
  <si>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</si>
  <si>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</si>
  <si>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</si>
  <si>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</si>
  <si>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</si>
  <si>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</si>
  <si>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</si>
  <si>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</si>
  <si>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</si>
  <si>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</si>
  <si>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</si>
  <si>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</si>
  <si>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</si>
  <si>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</si>
  <si>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</si>
  <si>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</si>
  <si>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</si>
  <si>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</si>
  <si>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</si>
  <si>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</si>
  <si>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</si>
  <si>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</si>
  <si>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</si>
  <si>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</si>
  <si>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</si>
  <si>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</si>
  <si>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</si>
  <si>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</si>
  <si>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</si>
  <si>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</si>
  <si>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</si>
  <si>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</si>
  <si>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</si>
  <si>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</si>
  <si>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</si>
  <si>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</si>
  <si>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</si>
  <si>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</si>
  <si>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</si>
  <si>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</si>
  <si>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</si>
  <si>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</si>
  <si>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</si>
  <si>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</si>
  <si>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</si>
  <si>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</si>
  <si>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</si>
  <si>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</si>
  <si>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</si>
  <si>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</si>
  <si>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</si>
  <si>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</si>
  <si>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</si>
  <si>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</si>
  <si>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</si>
  <si>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</si>
  <si>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</si>
  <si>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</si>
  <si>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</si>
  <si>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</si>
  <si>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</si>
  <si>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</si>
  <si>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</si>
  <si>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</si>
  <si>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</si>
  <si>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</si>
  <si>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</si>
  <si>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</si>
  <si>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</si>
  <si>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</si>
  <si>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</si>
  <si>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</si>
  <si>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</si>
  <si>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</si>
  <si>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</si>
  <si>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</si>
  <si>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</si>
  <si>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</si>
  <si>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</si>
  <si>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</si>
  <si>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</si>
  <si>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</si>
  <si>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</si>
  <si>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</si>
  <si>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</si>
  <si>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</si>
  <si>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</si>
  <si>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</si>
  <si>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</si>
  <si>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</si>
  <si>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</si>
  <si>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</si>
  <si>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</si>
  <si>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</si>
  <si>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</si>
  <si>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</si>
  <si>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</si>
  <si>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</si>
  <si>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</si>
  <si>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</si>
  <si>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</si>
  <si>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</si>
  <si>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</si>
  <si>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</si>
  <si>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</si>
  <si>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</si>
  <si>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</si>
  <si>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</si>
  <si>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</si>
  <si>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</si>
  <si>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</si>
  <si>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</si>
  <si>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</si>
  <si>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</si>
  <si>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</si>
  <si>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</si>
  <si>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</si>
  <si>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</si>
  <si>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</si>
  <si>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</si>
  <si>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</si>
  <si>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</si>
  <si>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</si>
  <si>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</si>
  <si>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</si>
  <si>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</si>
  <si>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</si>
  <si>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</si>
  <si>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</si>
  <si>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</si>
  <si>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</si>
  <si>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</si>
  <si>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</si>
  <si>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</si>
  <si>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</si>
  <si>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</si>
  <si>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</si>
  <si>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</si>
  <si>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</si>
  <si>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</si>
  <si>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</si>
  <si>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</si>
  <si>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</si>
  <si>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</si>
  <si>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</si>
  <si>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</si>
  <si>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</si>
  <si>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</si>
  <si>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</si>
  <si>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</si>
  <si>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</si>
  <si>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</si>
  <si>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</si>
  <si>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</si>
  <si>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</si>
  <si>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</si>
  <si>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</si>
  <si>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</si>
  <si>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</si>
  <si>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</si>
  <si>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</si>
  <si>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</si>
  <si>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</si>
  <si>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</si>
  <si>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</si>
  <si>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</si>
  <si>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</si>
  <si>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</si>
  <si>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</si>
  <si>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</si>
  <si>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</si>
  <si>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</si>
  <si>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</si>
  <si>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</si>
  <si>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</si>
  <si>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</si>
  <si>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</si>
  <si>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</si>
  <si>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</si>
  <si>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</si>
  <si>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</si>
  <si>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</si>
  <si>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</si>
  <si>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</si>
  <si>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</si>
  <si>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</si>
  <si>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</si>
  <si>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</si>
  <si>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</si>
  <si>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</si>
  <si>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</si>
  <si>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</si>
  <si>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</si>
  <si>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</si>
  <si>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</si>
  <si>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</si>
  <si>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</si>
  <si>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</si>
  <si>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</si>
  <si>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</si>
  <si>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</si>
  <si>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</si>
  <si>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</si>
  <si>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</si>
  <si>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</si>
  <si>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</si>
  <si>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</si>
  <si>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</si>
  <si>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</si>
  <si>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</si>
  <si>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</si>
  <si>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</si>
  <si>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</si>
  <si>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</si>
  <si>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</si>
  <si>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</si>
  <si>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</si>
  <si>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</si>
  <si>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</si>
  <si>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</si>
  <si>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</si>
  <si>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</si>
  <si>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</si>
  <si>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</si>
  <si>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</si>
  <si>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</si>
  <si>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</si>
  <si>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</si>
  <si>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</si>
  <si>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</si>
  <si>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</si>
  <si>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</si>
  <si>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</si>
  <si>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</si>
  <si>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</si>
  <si>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</si>
  <si>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</si>
  <si>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</si>
  <si>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</si>
  <si>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</si>
  <si>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</si>
  <si>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</si>
  <si>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</si>
  <si>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</si>
  <si>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</si>
  <si>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</si>
  <si>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</si>
  <si>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</si>
  <si>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</si>
  <si>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</si>
  <si>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</si>
  <si>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</si>
  <si>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</si>
  <si>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</si>
  <si>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</si>
  <si>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</si>
  <si>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</si>
  <si>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</si>
  <si>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</si>
  <si>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</si>
  <si>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</si>
  <si>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</si>
  <si>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</si>
  <si>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</si>
  <si>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</si>
  <si>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</si>
  <si>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</si>
  <si>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</si>
  <si>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</si>
  <si>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</si>
  <si>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</si>
  <si>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</si>
  <si>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</si>
  <si>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</si>
  <si>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</si>
  <si>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</si>
  <si>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</si>
  <si>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</si>
  <si>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</si>
  <si>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</si>
  <si>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</si>
  <si>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</si>
  <si>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</si>
  <si>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</si>
  <si>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</si>
  <si>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</si>
  <si>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</si>
  <si>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</si>
  <si>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</si>
  <si>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</si>
  <si>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</si>
  <si>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</si>
  <si>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</si>
  <si>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</si>
  <si>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</si>
  <si>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</si>
  <si>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</si>
  <si>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</si>
  <si>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</si>
  <si>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</si>
  <si>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</si>
  <si>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</si>
  <si>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</si>
  <si>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</si>
  <si>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</si>
  <si>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</si>
  <si>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</si>
  <si>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</si>
  <si>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</si>
  <si>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</si>
  <si>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</si>
  <si>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</si>
  <si>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</si>
  <si>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</si>
  <si>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</si>
  <si>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</si>
  <si>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</si>
  <si>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</si>
  <si>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</si>
  <si>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</si>
  <si>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</si>
  <si>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</si>
  <si>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</si>
  <si>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</si>
  <si>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</si>
  <si>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</si>
  <si>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</si>
  <si>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</si>
  <si>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</si>
  <si>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</si>
  <si>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</si>
  <si>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</si>
  <si>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</si>
  <si>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</si>
  <si>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</si>
  <si>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</si>
  <si>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</si>
  <si>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</si>
  <si>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</si>
  <si>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</si>
  <si>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</si>
  <si>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</si>
  <si>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</si>
  <si>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</si>
  <si>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</si>
  <si>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</si>
  <si>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</si>
  <si>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</si>
  <si>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</si>
  <si>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</si>
  <si>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</si>
  <si>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</si>
  <si>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</si>
  <si>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</si>
  <si>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</si>
  <si>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</si>
  <si>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</si>
  <si>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</si>
  <si>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</si>
  <si>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</si>
  <si>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</si>
  <si>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</si>
  <si>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</si>
  <si>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</si>
  <si>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</si>
  <si>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</si>
  <si>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</si>
  <si>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</si>
  <si>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</si>
  <si>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</si>
  <si>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</si>
  <si>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</si>
  <si>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</si>
  <si>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</si>
  <si>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</si>
  <si>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</si>
  <si>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</si>
  <si>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</si>
  <si>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</si>
  <si>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</si>
  <si>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</si>
  <si>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</si>
  <si>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</si>
  <si>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</si>
  <si>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</si>
  <si>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</si>
  <si>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</si>
  <si>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</si>
  <si>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</si>
  <si>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</si>
  <si>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</si>
  <si>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</si>
  <si>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</si>
  <si>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</si>
  <si>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</si>
  <si>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</si>
  <si>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</si>
  <si>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</si>
  <si>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</si>
  <si>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</si>
  <si>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</si>
  <si>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</si>
  <si>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</si>
  <si>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</si>
  <si>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</si>
  <si>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</si>
  <si>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</si>
  <si>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</si>
  <si>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</si>
  <si>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</si>
  <si>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</si>
  <si>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</si>
  <si>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</si>
  <si>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</si>
  <si>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</si>
  <si>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</si>
  <si>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</si>
  <si>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</si>
  <si>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</si>
  <si>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</si>
  <si>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</si>
  <si>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</si>
  <si>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</si>
  <si>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</si>
  <si>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</si>
  <si>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</si>
  <si>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</si>
  <si>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</si>
  <si>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</si>
  <si>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</si>
  <si>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</si>
  <si>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</si>
  <si>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</si>
  <si>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</si>
  <si>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</si>
  <si>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</si>
  <si>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</si>
  <si>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</si>
  <si>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</si>
  <si>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</si>
  <si>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</si>
  <si>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</si>
  <si>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</si>
  <si>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</si>
  <si>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</si>
  <si>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</si>
  <si>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</si>
  <si>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</si>
  <si>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</si>
  <si>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</si>
  <si>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</si>
  <si>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</si>
  <si>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</si>
  <si>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</si>
  <si>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</si>
  <si>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</si>
  <si>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</si>
  <si>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</si>
  <si>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</si>
  <si>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</si>
  <si>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</si>
  <si>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</si>
  <si>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</si>
  <si>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</si>
  <si>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</si>
  <si>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</si>
  <si>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</si>
  <si>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</si>
  <si>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</si>
  <si>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</si>
  <si>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</si>
  <si>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</si>
  <si>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</si>
  <si>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</si>
  <si>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</si>
  <si>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</si>
  <si>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</si>
  <si>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</si>
  <si>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</si>
  <si>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</si>
  <si>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</si>
  <si>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</si>
  <si>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</si>
  <si>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</si>
  <si>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</si>
  <si>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</si>
  <si>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</si>
  <si>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</si>
  <si>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</si>
  <si>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</si>
  <si>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</si>
  <si>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</si>
  <si>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</si>
  <si>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</si>
  <si>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</si>
  <si>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</si>
  <si>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</si>
  <si>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</si>
  <si>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</si>
  <si>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</si>
  <si>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</si>
  <si>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</si>
  <si>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</si>
  <si>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</si>
  <si>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</si>
  <si>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</si>
  <si>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</si>
  <si>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</si>
  <si>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</si>
  <si>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</si>
  <si>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</si>
  <si>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</si>
  <si>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</si>
  <si>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</si>
  <si>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</si>
  <si>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</si>
  <si>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</si>
  <si>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</si>
  <si>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</si>
  <si>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</si>
  <si>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</si>
  <si>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</si>
  <si>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</si>
  <si>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</si>
  <si>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</si>
  <si>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</si>
  <si>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</si>
  <si>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</si>
  <si>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</si>
  <si>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</si>
  <si>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</si>
  <si>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</si>
  <si>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</si>
  <si>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</si>
  <si>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</si>
  <si>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</si>
  <si>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</si>
  <si>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</si>
  <si>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</si>
  <si>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</si>
  <si>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</si>
  <si>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</si>
  <si>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</si>
  <si>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</si>
  <si>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</si>
  <si>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</si>
  <si>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</si>
  <si>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</si>
  <si>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</si>
  <si>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</si>
  <si>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</si>
  <si>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</si>
  <si>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</si>
  <si>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</si>
  <si>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</si>
  <si>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</si>
  <si>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</si>
  <si>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</si>
  <si>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</si>
  <si>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</si>
  <si>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</si>
  <si>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</si>
  <si>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</si>
  <si>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</si>
  <si>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</si>
  <si>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</si>
  <si>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</si>
  <si>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</si>
  <si>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</si>
  <si>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</si>
  <si>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</si>
  <si>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</si>
  <si>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</si>
  <si>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</si>
  <si>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</si>
  <si>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</si>
  <si>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</si>
  <si>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</si>
  <si>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</si>
  <si>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</si>
  <si>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</si>
  <si>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</si>
  <si>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</si>
  <si>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</si>
  <si>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</si>
  <si>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</si>
  <si>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</si>
  <si>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</si>
  <si>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</si>
  <si>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</si>
  <si>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</si>
  <si>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</si>
  <si>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</si>
  <si>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</si>
  <si>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</si>
  <si>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</si>
  <si>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</si>
  <si>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</si>
  <si>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</si>
  <si>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</si>
  <si>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</si>
  <si>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</si>
  <si>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</si>
  <si>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</si>
  <si>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</si>
  <si>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</si>
  <si>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</si>
  <si>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</si>
  <si>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</si>
  <si>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</si>
  <si>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</si>
  <si>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</si>
  <si>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</si>
  <si>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</si>
  <si>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</si>
  <si>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</si>
  <si>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</si>
  <si>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</si>
  <si>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</si>
  <si>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</si>
  <si>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</si>
  <si>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</si>
  <si>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</si>
  <si>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</si>
  <si>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</si>
  <si>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</si>
  <si>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</si>
  <si>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</si>
  <si>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</si>
  <si>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</si>
  <si>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</si>
  <si>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</si>
  <si>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</si>
  <si>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</si>
  <si>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</si>
  <si>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</si>
  <si>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</si>
  <si>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</si>
  <si>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</si>
  <si>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</si>
  <si>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</si>
  <si>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</si>
  <si>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</si>
  <si>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</si>
  <si>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</si>
  <si>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</si>
  <si>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</si>
  <si>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</si>
  <si>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</si>
  <si>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</si>
  <si>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</si>
  <si>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</si>
  <si>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</si>
  <si>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</si>
  <si>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</si>
  <si>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</si>
  <si>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</si>
  <si>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</si>
  <si>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</si>
  <si>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</si>
  <si>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</si>
  <si>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</si>
  <si>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</si>
  <si>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</si>
  <si>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</si>
  <si>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</si>
  <si>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</si>
  <si>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</si>
  <si>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</si>
  <si>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</si>
  <si>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</si>
  <si>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</si>
  <si>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</si>
  <si>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</si>
  <si>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</si>
  <si>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</si>
  <si>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</si>
  <si>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</si>
  <si>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</si>
  <si>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</si>
  <si>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</si>
  <si>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</si>
  <si>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</si>
  <si>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</si>
  <si>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</si>
  <si>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</si>
  <si>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</si>
  <si>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</si>
  <si>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</si>
  <si>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</si>
  <si>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</si>
  <si>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</si>
  <si>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</si>
  <si>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</si>
  <si>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</si>
  <si>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</si>
  <si>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</si>
  <si>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</si>
  <si>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</si>
  <si>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</si>
  <si>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</si>
  <si>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</si>
  <si>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</si>
  <si>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</si>
  <si>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</si>
  <si>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</si>
  <si>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</si>
  <si>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</si>
  <si>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</si>
  <si>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</si>
  <si>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</si>
  <si>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</si>
  <si>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</si>
  <si>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</si>
  <si>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</si>
  <si>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</si>
  <si>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</si>
  <si>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</si>
  <si>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</si>
  <si>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</si>
  <si>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</si>
  <si>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</si>
  <si>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</si>
  <si>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</si>
  <si>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</si>
  <si>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</si>
  <si>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</si>
  <si>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</si>
  <si>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</si>
  <si>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</si>
  <si>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</si>
  <si>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</si>
  <si>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</si>
  <si>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</si>
  <si>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</si>
  <si>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</si>
  <si>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</si>
  <si>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</si>
  <si>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</si>
  <si>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</si>
  <si>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</si>
  <si>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</si>
  <si>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</si>
  <si>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</si>
  <si>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</si>
  <si>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</si>
  <si>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</si>
  <si>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</si>
  <si>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</si>
  <si>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</si>
  <si>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</si>
  <si>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</si>
  <si>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</si>
  <si>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</si>
  <si>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</si>
  <si>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</si>
  <si>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</si>
  <si>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</si>
  <si>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</si>
  <si>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</si>
  <si>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</si>
  <si>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</si>
  <si>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</si>
  <si>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</si>
  <si>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</si>
  <si>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</si>
  <si>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</si>
  <si>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</si>
  <si>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</si>
  <si>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</si>
  <si>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</si>
  <si>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</si>
  <si>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</si>
  <si>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</si>
  <si>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</si>
  <si>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</si>
  <si>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</si>
  <si>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</si>
  <si>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</si>
  <si>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</si>
  <si>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</si>
  <si>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</si>
  <si>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</si>
  <si>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</si>
  <si>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</si>
  <si>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</si>
  <si>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</si>
  <si>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</si>
  <si>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</si>
  <si>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</si>
  <si>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</si>
  <si>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</si>
  <si>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</si>
  <si>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</si>
  <si>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</si>
  <si>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</si>
  <si>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</si>
  <si>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</si>
  <si>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</si>
  <si>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</si>
  <si>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</si>
  <si>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</si>
  <si>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</si>
  <si>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</si>
  <si>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</si>
  <si>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</si>
  <si>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</si>
  <si>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</si>
  <si>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</si>
  <si>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</si>
  <si>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</si>
  <si>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</si>
  <si>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</si>
  <si>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</si>
  <si>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</si>
  <si>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</si>
  <si>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</si>
  <si>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</si>
  <si>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</si>
  <si>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</si>
  <si>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</si>
  <si>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</si>
  <si>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</si>
  <si>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</si>
  <si>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</si>
  <si>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</si>
  <si>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</si>
  <si>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</si>
  <si>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</si>
  <si>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</si>
  <si>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</si>
  <si>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</si>
  <si>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</si>
  <si>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</si>
  <si>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</si>
  <si>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</si>
  <si>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</si>
  <si>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</si>
  <si>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</si>
  <si>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</si>
  <si>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</si>
  <si>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</si>
  <si>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</si>
  <si>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</si>
  <si>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</si>
  <si>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</si>
  <si>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</si>
  <si>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</si>
  <si>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</si>
  <si>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</si>
  <si>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</si>
  <si>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</si>
  <si>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</si>
  <si>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</si>
  <si>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</si>
  <si>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</si>
  <si>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</si>
  <si>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</si>
  <si>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</si>
  <si>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</si>
  <si>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</si>
  <si>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</si>
  <si>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</si>
  <si>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</si>
  <si>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</si>
  <si>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</si>
  <si>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</si>
  <si>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</si>
  <si>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</si>
  <si>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</si>
  <si>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</si>
  <si>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</si>
  <si>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</si>
  <si>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</si>
  <si>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</si>
  <si>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</si>
  <si>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</si>
  <si>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</si>
  <si>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</si>
  <si>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</si>
  <si>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</si>
  <si>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</si>
  <si>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</si>
  <si>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</si>
  <si>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</si>
  <si>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</si>
  <si>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</si>
  <si>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</si>
  <si>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</si>
  <si>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</si>
  <si>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</si>
  <si>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</si>
  <si>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</si>
  <si>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</si>
  <si>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</si>
  <si>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</si>
  <si>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</si>
  <si>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</si>
  <si>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</si>
  <si>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</si>
  <si>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</si>
  <si>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</si>
  <si>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</si>
  <si>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</si>
  <si>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</si>
  <si>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</si>
  <si>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</si>
  <si>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</si>
  <si>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</si>
  <si>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</si>
  <si>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</si>
  <si>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</si>
  <si>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</si>
  <si>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</si>
  <si>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</si>
  <si>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</si>
  <si>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</si>
  <si>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</si>
  <si>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</si>
  <si>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</si>
  <si>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</si>
  <si>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</si>
  <si>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</si>
  <si>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</si>
  <si>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</si>
  <si>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</si>
  <si>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</si>
  <si>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</si>
  <si>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</si>
  <si>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</si>
  <si>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</si>
  <si>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</si>
  <si>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</si>
  <si>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</si>
  <si>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</si>
  <si>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</si>
  <si>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</si>
  <si>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</si>
  <si>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</si>
  <si>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</si>
  <si>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</si>
  <si>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</si>
  <si>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</si>
  <si>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</si>
  <si>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</si>
  <si>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</si>
  <si>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</si>
  <si>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</si>
  <si>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</si>
  <si>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</si>
  <si>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</si>
  <si>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</si>
  <si>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</si>
  <si>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</si>
  <si>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</si>
  <si>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</si>
  <si>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</si>
  <si>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</si>
  <si>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</si>
  <si>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</si>
  <si>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</si>
  <si>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</si>
  <si>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</si>
  <si>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</si>
  <si>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</si>
  <si>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</si>
  <si>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</si>
  <si>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</si>
  <si>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</si>
  <si>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</si>
  <si>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</si>
  <si>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</si>
  <si>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</si>
  <si>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</si>
  <si>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</si>
  <si>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</si>
  <si>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</si>
  <si>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</si>
  <si>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</si>
  <si>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</si>
  <si>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</si>
  <si>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</si>
  <si>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</si>
  <si>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</si>
  <si>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</si>
  <si>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</si>
  <si>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</si>
  <si>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</si>
  <si>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</si>
  <si>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</si>
  <si>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</si>
  <si>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</si>
  <si>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</si>
  <si>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</si>
  <si>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</si>
  <si>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</si>
  <si>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</si>
  <si>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</si>
  <si>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</si>
  <si>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</si>
  <si>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</si>
  <si>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</si>
  <si>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</si>
  <si>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</si>
  <si>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</si>
  <si>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</si>
  <si>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</si>
  <si>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</si>
  <si>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</si>
  <si>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</si>
  <si>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</si>
  <si>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</si>
  <si>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</si>
  <si>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</si>
  <si>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</si>
  <si>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</si>
  <si>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</si>
  <si>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</si>
  <si>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</si>
  <si>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</si>
  <si>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</si>
  <si>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</si>
  <si>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</si>
  <si>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</si>
  <si>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</si>
  <si>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</si>
  <si>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</si>
  <si>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</si>
  <si>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</si>
  <si>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</si>
  <si>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</si>
  <si>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</si>
  <si>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</si>
  <si>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</si>
  <si>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</si>
  <si>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</si>
  <si>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</si>
  <si>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</si>
  <si>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</si>
  <si>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</si>
  <si>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</si>
  <si>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</si>
  <si>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</si>
  <si>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</si>
  <si>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</si>
  <si>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</si>
  <si>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</si>
  <si>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</si>
  <si>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</si>
  <si>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</si>
  <si>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</si>
  <si>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</si>
  <si>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</si>
  <si>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</si>
  <si>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</si>
  <si>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</si>
  <si>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</si>
  <si>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</si>
  <si>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</si>
  <si>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</si>
  <si>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</si>
  <si>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</si>
  <si>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</si>
  <si>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</si>
  <si>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</si>
  <si>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</si>
  <si>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</si>
  <si>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</si>
  <si>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</si>
  <si>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</si>
  <si>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</si>
  <si>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</si>
  <si>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</si>
  <si>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</si>
  <si>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</si>
  <si>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</si>
  <si>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</si>
  <si>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</si>
  <si>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</si>
  <si>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</si>
  <si>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</si>
  <si>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</si>
  <si>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</si>
  <si>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</si>
  <si>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</si>
  <si>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</si>
  <si>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</si>
  <si>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</si>
  <si>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</si>
  <si>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</si>
  <si>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</si>
  <si>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</si>
  <si>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</si>
  <si>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</si>
  <si>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</si>
  <si>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</si>
  <si>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</si>
  <si>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</si>
  <si>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</si>
  <si>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</si>
  <si>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</si>
  <si>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</si>
  <si>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</si>
  <si>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</si>
  <si>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</si>
  <si>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</si>
  <si>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</si>
  <si>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</si>
  <si>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</si>
  <si>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</si>
  <si>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</si>
  <si>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</si>
  <si>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</si>
  <si>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</si>
  <si>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</si>
  <si>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</si>
  <si>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</si>
  <si>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</si>
  <si>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</si>
  <si>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</si>
  <si>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</si>
  <si>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</si>
  <si>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</si>
  <si>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</si>
  <si>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</si>
  <si>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</si>
  <si>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</si>
  <si>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</si>
  <si>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</si>
  <si>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</si>
  <si>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</si>
  <si>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</si>
  <si>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</si>
  <si>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</si>
  <si>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</si>
  <si>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</si>
  <si>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</si>
  <si>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</si>
  <si>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</si>
  <si>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</si>
  <si>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</si>
  <si>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</si>
  <si>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</si>
  <si>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</si>
  <si>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</si>
  <si>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</si>
  <si>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</si>
  <si>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</si>
  <si>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</si>
  <si>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</si>
  <si>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</si>
  <si>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</si>
  <si>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</si>
  <si>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</si>
  <si>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</si>
  <si>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</si>
  <si>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</si>
  <si>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</si>
  <si>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</si>
  <si>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</si>
  <si>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</si>
  <si>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</si>
  <si>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</si>
  <si>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</si>
  <si>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</si>
  <si>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</si>
  <si>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</si>
  <si>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</si>
  <si>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</si>
  <si>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</si>
  <si>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</si>
  <si>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</si>
  <si>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</si>
  <si>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</si>
  <si>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</si>
  <si>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</si>
  <si>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</si>
  <si>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</si>
  <si>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</si>
  <si>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</si>
  <si>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</si>
  <si>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</si>
  <si>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</si>
  <si>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</si>
  <si>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</si>
  <si>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</si>
  <si>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</si>
  <si>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</si>
  <si>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</si>
  <si>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</si>
  <si>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</si>
  <si>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</si>
  <si>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</si>
  <si>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</si>
  <si>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</si>
  <si>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</si>
  <si>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</si>
  <si>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</si>
  <si>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</si>
  <si>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</si>
  <si>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</si>
  <si>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</si>
  <si>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</si>
  <si>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</si>
  <si>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</si>
  <si>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</si>
  <si>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</si>
  <si>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</si>
  <si>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</si>
  <si>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</si>
  <si>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</si>
  <si>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</si>
  <si>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</si>
  <si>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</si>
  <si>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</si>
  <si>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</si>
  <si>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</si>
  <si>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</si>
  <si>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</si>
  <si>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</si>
  <si>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</si>
  <si>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</si>
  <si>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</si>
  <si>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</si>
  <si>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</si>
  <si>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</si>
  <si>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</si>
  <si>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</si>
  <si>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</si>
  <si>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</si>
  <si>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</si>
  <si>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</si>
  <si>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</si>
  <si>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</si>
  <si>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</si>
  <si>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</si>
  <si>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</si>
  <si>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</si>
  <si>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</si>
  <si>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</si>
  <si>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</si>
  <si>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</si>
  <si>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</si>
  <si>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</si>
  <si>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</si>
  <si>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</si>
  <si>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</si>
  <si>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</si>
  <si>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</si>
  <si>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</si>
  <si>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</si>
  <si>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</si>
  <si>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</si>
  <si>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</si>
  <si>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</si>
  <si>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</si>
  <si>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</si>
  <si>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</si>
  <si>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</si>
  <si>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</si>
  <si>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</si>
  <si>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</si>
  <si>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</si>
  <si>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</si>
  <si>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</si>
  <si>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</si>
  <si>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</si>
  <si>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</si>
  <si>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</si>
  <si>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</si>
  <si>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</si>
  <si>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</si>
  <si>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</si>
  <si>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</si>
  <si>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</si>
  <si>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</si>
  <si>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</si>
  <si>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</si>
  <si>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</si>
  <si>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</si>
  <si>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</si>
  <si>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</si>
  <si>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</si>
  <si>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</si>
  <si>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</si>
  <si>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</si>
  <si>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</si>
  <si>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</si>
  <si>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</si>
  <si>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</si>
  <si>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</si>
  <si>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</si>
  <si>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</si>
  <si>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</si>
  <si>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</si>
  <si>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</si>
  <si>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</si>
  <si>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</si>
  <si>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</si>
  <si>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</si>
  <si>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</si>
  <si>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</si>
  <si>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</si>
  <si>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</si>
  <si>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</si>
  <si>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</si>
  <si>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</si>
  <si>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</si>
  <si>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</si>
  <si>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</si>
  <si>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</si>
  <si>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</si>
  <si>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</si>
  <si>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</si>
  <si>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</si>
  <si>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</si>
  <si>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</si>
  <si>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</si>
  <si>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</si>
  <si>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</si>
  <si>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</si>
  <si>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</si>
  <si>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</si>
  <si>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</si>
  <si>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</si>
  <si>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</si>
  <si>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</si>
  <si>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</si>
  <si>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</si>
  <si>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</si>
  <si>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</si>
  <si>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</si>
  <si>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</si>
  <si>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</si>
  <si>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</si>
  <si>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</si>
  <si>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</si>
  <si>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</si>
  <si>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</si>
  <si>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</si>
  <si>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</si>
  <si>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</si>
  <si>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</si>
  <si>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</si>
  <si>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</si>
  <si>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</si>
  <si>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</si>
  <si>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</si>
  <si>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</si>
  <si>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</si>
  <si>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</si>
  <si>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</si>
  <si>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</si>
  <si>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</si>
  <si>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</si>
  <si>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</si>
  <si>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</si>
  <si>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</si>
  <si>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</si>
  <si>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</si>
  <si>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</si>
  <si>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</si>
  <si>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</si>
  <si>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</si>
  <si>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</si>
  <si>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</si>
  <si>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</si>
  <si>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</si>
  <si>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</si>
  <si>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</si>
  <si>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</si>
  <si>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</si>
  <si>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</si>
  <si>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</si>
  <si>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</si>
  <si>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</si>
  <si>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</si>
  <si>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</si>
  <si>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</si>
  <si>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</si>
  <si>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</si>
  <si>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</si>
  <si>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</si>
  <si>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</si>
  <si>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</si>
  <si>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</si>
  <si>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</si>
  <si>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</si>
  <si>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</si>
  <si>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</si>
  <si>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</si>
  <si>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</si>
  <si>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</si>
  <si>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</si>
  <si>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</si>
  <si>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</si>
  <si>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</si>
  <si>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</si>
  <si>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</si>
  <si>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</si>
  <si>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</si>
  <si>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</si>
  <si>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</si>
  <si>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</si>
  <si>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</si>
  <si>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</si>
  <si>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</si>
  <si>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</si>
  <si>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</si>
  <si>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</si>
  <si>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</si>
  <si>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</si>
  <si>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</si>
  <si>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</si>
  <si>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</si>
  <si>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</si>
  <si>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</si>
  <si>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</si>
  <si>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</si>
  <si>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</si>
  <si>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</si>
  <si>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</si>
  <si>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</si>
  <si>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</si>
  <si>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</si>
  <si>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</si>
  <si>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</si>
  <si>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</si>
  <si>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</si>
  <si>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</si>
  <si>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</si>
  <si>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</si>
  <si>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</si>
  <si>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</si>
  <si>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</si>
  <si>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</si>
  <si>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</si>
  <si>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</si>
  <si>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</si>
  <si>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</si>
  <si>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</si>
  <si>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</si>
  <si>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</si>
  <si>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</si>
  <si>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</si>
  <si>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</si>
  <si>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</si>
  <si>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</si>
  <si>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</si>
  <si>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</si>
  <si>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</si>
  <si>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</si>
  <si>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</si>
  <si>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</si>
  <si>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</si>
  <si>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</si>
  <si>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</si>
  <si>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</si>
  <si>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</si>
  <si>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</si>
  <si>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</si>
  <si>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</si>
  <si>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</si>
  <si>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</si>
  <si>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</si>
  <si>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</si>
  <si>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</si>
  <si>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</si>
  <si>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</si>
  <si>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</si>
  <si>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</si>
  <si>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</si>
  <si>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</si>
  <si>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</si>
  <si>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</si>
  <si>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</si>
  <si>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</si>
  <si>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</si>
  <si>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</si>
  <si>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</si>
  <si>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</si>
  <si>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</si>
  <si>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</si>
  <si>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</si>
  <si>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</si>
  <si>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</si>
  <si>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</si>
  <si>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</si>
  <si>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</si>
  <si>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</si>
  <si>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</si>
  <si>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</si>
  <si>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</si>
  <si>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</si>
  <si>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</si>
  <si>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</si>
  <si>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</si>
  <si>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</si>
  <si>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</si>
  <si>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</si>
  <si>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</si>
  <si>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</si>
  <si>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</si>
  <si>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</si>
  <si>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</si>
  <si>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</si>
  <si>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</si>
  <si>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</si>
  <si>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</si>
  <si>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</si>
  <si>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</si>
  <si>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</si>
  <si>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</si>
  <si>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</si>
  <si>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</si>
  <si>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</si>
  <si>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</si>
  <si>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</si>
  <si>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</si>
  <si>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</si>
  <si>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</si>
  <si>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</si>
  <si>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</si>
  <si>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</si>
  <si>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</si>
  <si>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</si>
  <si>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</si>
  <si>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</si>
  <si>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</si>
  <si>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</si>
  <si>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</si>
  <si>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</si>
  <si>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</si>
  <si>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</si>
  <si>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</si>
  <si>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</si>
  <si>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</si>
  <si>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</si>
  <si>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</si>
  <si>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</si>
  <si>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</si>
  <si>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</si>
  <si>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</si>
  <si>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</si>
  <si>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</si>
  <si>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</si>
  <si>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</si>
  <si>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</si>
  <si>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</si>
  <si>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</si>
  <si>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</si>
  <si>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</si>
  <si>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</si>
  <si>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</si>
  <si>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</si>
  <si>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</si>
  <si>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</si>
  <si>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</si>
  <si>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</si>
  <si>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</si>
  <si>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</si>
  <si>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</si>
  <si>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</si>
  <si>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</si>
  <si>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</si>
  <si>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</si>
  <si>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</si>
  <si>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</si>
  <si>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</si>
  <si>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</si>
  <si>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</si>
  <si>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</si>
  <si>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</si>
  <si>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</si>
  <si>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</si>
  <si>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</si>
  <si>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</si>
  <si>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</si>
  <si>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</si>
  <si>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</si>
  <si>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</si>
  <si>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</si>
  <si>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</si>
  <si>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</si>
  <si>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</si>
  <si>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</si>
  <si>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</si>
  <si>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</si>
  <si>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</si>
  <si>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</si>
  <si>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</si>
  <si>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</si>
  <si>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</si>
  <si>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</si>
  <si>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</si>
  <si>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</si>
  <si>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</si>
  <si>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</si>
  <si>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</si>
  <si>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</si>
  <si>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</si>
  <si>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</si>
  <si>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</si>
  <si>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</si>
  <si>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</si>
  <si>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</si>
  <si>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</si>
  <si>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</si>
  <si>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</si>
  <si>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</si>
  <si>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</si>
  <si>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</si>
  <si>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</si>
  <si>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</si>
  <si>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</si>
  <si>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</si>
  <si>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</si>
  <si>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</si>
  <si>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</si>
  <si>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</si>
  <si>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</si>
  <si>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</si>
  <si>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</si>
  <si>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</si>
  <si>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</si>
  <si>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</si>
  <si>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</si>
  <si>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</si>
  <si>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</si>
  <si>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</si>
  <si>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</si>
  <si>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</si>
  <si>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</si>
  <si>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</si>
  <si>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</si>
  <si>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</si>
  <si>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</si>
  <si>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</si>
  <si>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</si>
  <si>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</si>
  <si>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</si>
  <si>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</si>
  <si>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</si>
  <si>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</si>
  <si>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</si>
  <si>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</si>
  <si>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</si>
  <si>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</si>
  <si>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</si>
  <si>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</si>
  <si>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</si>
  <si>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</si>
  <si>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</si>
  <si>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</si>
  <si>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</si>
  <si>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</si>
  <si>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</si>
  <si>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</si>
  <si>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</si>
  <si>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</si>
  <si>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</si>
  <si>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</si>
  <si>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</si>
  <si>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</si>
  <si>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</si>
  <si>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</si>
  <si>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</si>
  <si>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</si>
  <si>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</si>
  <si>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</si>
  <si>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</si>
  <si>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</si>
  <si>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</si>
  <si>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</si>
  <si>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</si>
  <si>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</si>
  <si>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</si>
  <si>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</si>
  <si>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</si>
  <si>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</si>
  <si>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</si>
  <si>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</si>
  <si>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</si>
  <si>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</si>
  <si>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</si>
  <si>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</si>
  <si>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</si>
  <si>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</si>
  <si>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</si>
  <si>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</si>
  <si>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</si>
  <si>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</si>
  <si>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</si>
  <si>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</si>
  <si>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</si>
  <si>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</si>
  <si>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</si>
  <si>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</si>
  <si>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</si>
  <si>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</si>
  <si>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</si>
  <si>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</si>
  <si>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</si>
  <si>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</si>
  <si>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</si>
  <si>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</si>
  <si>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</si>
  <si>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</si>
  <si>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</si>
  <si>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</si>
  <si>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</si>
  <si>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</si>
  <si>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</si>
  <si>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</si>
  <si>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</si>
  <si>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</si>
  <si>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</si>
  <si>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</si>
  <si>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</si>
  <si>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</si>
  <si>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</si>
  <si>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</si>
  <si>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</si>
  <si>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</si>
  <si>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</si>
  <si>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</si>
  <si>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</si>
  <si>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</si>
  <si>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</si>
  <si>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</si>
  <si>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</si>
  <si>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</si>
  <si>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</si>
  <si>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</si>
  <si>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</si>
  <si>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</si>
  <si>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</si>
  <si>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</si>
  <si>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</si>
  <si>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</si>
  <si>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</si>
  <si>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</si>
  <si>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</si>
  <si>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</si>
  <si>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</si>
  <si>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</si>
  <si>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</si>
  <si>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</si>
  <si>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</si>
  <si>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</si>
  <si>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</si>
  <si>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</si>
  <si>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</si>
  <si>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</si>
  <si>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</si>
  <si>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</si>
  <si>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</si>
  <si>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</si>
  <si>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</si>
  <si>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</si>
  <si>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</si>
  <si>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</si>
  <si>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</si>
  <si>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</si>
  <si>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</si>
  <si>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</si>
  <si>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</si>
  <si>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</si>
  <si>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</si>
  <si>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</si>
  <si>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</si>
  <si>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</si>
  <si>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</si>
  <si>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</si>
  <si>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</si>
  <si>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</si>
  <si>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</si>
  <si>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</si>
  <si>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</si>
  <si>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</si>
  <si>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</si>
  <si>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</si>
  <si>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</si>
  <si>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</si>
  <si>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</si>
  <si>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</si>
  <si>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</si>
  <si>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</si>
  <si>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</si>
  <si>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</si>
  <si>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</si>
  <si>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</si>
  <si>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</si>
  <si>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</si>
  <si>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</si>
  <si>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</si>
  <si>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</si>
  <si>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</si>
  <si>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</si>
  <si>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</si>
  <si>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</si>
  <si>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</si>
  <si>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</si>
  <si>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</si>
  <si>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</si>
  <si>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</si>
  <si>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</si>
  <si>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</si>
  <si>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</si>
  <si>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</si>
  <si>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</si>
  <si>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</si>
  <si>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</si>
  <si>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</si>
  <si>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</si>
  <si>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</si>
  <si>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</si>
  <si>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</si>
  <si>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</si>
  <si>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</si>
  <si>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</si>
  <si>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</si>
  <si>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</si>
  <si>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</si>
  <si>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</si>
  <si>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</si>
  <si>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</si>
  <si>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</si>
  <si>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</si>
  <si>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</si>
  <si>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</si>
  <si>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</si>
  <si>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</si>
  <si>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</si>
  <si>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</si>
  <si>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</si>
  <si>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</si>
  <si>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</si>
  <si>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</si>
  <si>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</si>
  <si>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</si>
  <si>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</si>
  <si>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</si>
  <si>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</si>
  <si>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</si>
  <si>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</si>
  <si>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</si>
  <si>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</si>
  <si>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</si>
  <si>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</si>
  <si>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</si>
  <si>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</si>
  <si>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</si>
  <si>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</si>
  <si>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</si>
  <si>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</si>
  <si>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</si>
  <si>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</si>
  <si>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</si>
  <si>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</si>
  <si>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</si>
  <si>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</si>
  <si>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</si>
  <si>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</si>
  <si>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</si>
  <si>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</si>
  <si>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</si>
  <si>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</si>
  <si>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</si>
  <si>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</si>
  <si>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</si>
  <si>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</si>
  <si>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</si>
  <si>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</si>
  <si>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</si>
  <si>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</si>
  <si>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</si>
  <si>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</si>
  <si>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</si>
  <si>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</si>
  <si>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</si>
  <si>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</si>
  <si>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</si>
  <si>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</si>
  <si>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</si>
  <si>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</si>
  <si>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</si>
  <si>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</si>
  <si>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</si>
  <si>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</si>
  <si>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</si>
  <si>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</si>
  <si>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</si>
  <si>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</si>
  <si>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</si>
  <si>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</si>
  <si>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</si>
  <si>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</si>
  <si>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</si>
  <si>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</si>
  <si>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</si>
  <si>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</si>
  <si>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</si>
  <si>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</si>
  <si>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</si>
  <si>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</si>
  <si>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</si>
  <si>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</si>
  <si>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</si>
  <si>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</si>
  <si>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</si>
  <si>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</si>
  <si>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</si>
  <si>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</si>
  <si>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</si>
  <si>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</si>
  <si>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</si>
  <si>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</si>
  <si>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</si>
  <si>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</si>
  <si>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</si>
  <si>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</si>
  <si>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</si>
  <si>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</si>
  <si>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</si>
  <si>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</si>
  <si>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</si>
  <si>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</si>
  <si>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</si>
  <si>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</si>
  <si>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</si>
  <si>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</si>
  <si>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</si>
  <si>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</si>
  <si>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</si>
  <si>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</si>
  <si>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</si>
  <si>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</si>
  <si>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</si>
  <si>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</si>
  <si>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</si>
  <si>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</si>
  <si>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</si>
  <si>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</si>
  <si>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</si>
  <si>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</si>
  <si>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</si>
  <si>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</si>
  <si>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</si>
  <si>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</si>
  <si>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</si>
  <si>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</si>
  <si>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</si>
  <si>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</si>
  <si>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</si>
  <si>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</si>
  <si>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</si>
  <si>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</si>
  <si>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</si>
  <si>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</si>
  <si>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</si>
  <si>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</si>
  <si>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</si>
  <si>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</si>
  <si>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</si>
  <si>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</si>
  <si>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</si>
  <si>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</si>
  <si>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</si>
  <si>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</si>
  <si>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</si>
  <si>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</si>
  <si>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</si>
  <si>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</si>
  <si>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</si>
  <si>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</si>
  <si>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</si>
  <si>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</si>
  <si>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</si>
  <si>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</si>
  <si>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</si>
  <si>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</si>
  <si>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</si>
  <si>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</si>
  <si>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</si>
  <si>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</si>
  <si>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</si>
  <si>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</si>
  <si>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</si>
  <si>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</si>
  <si>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</si>
  <si>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</si>
  <si>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</si>
  <si>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</si>
  <si>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</si>
  <si>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</si>
  <si>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</si>
  <si>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</si>
  <si>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</si>
  <si>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</si>
  <si>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</si>
  <si>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</si>
  <si>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</si>
  <si>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</si>
  <si>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</si>
  <si>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</si>
  <si>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</si>
  <si>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</si>
  <si>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</si>
  <si>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</si>
  <si>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</si>
  <si>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</si>
  <si>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</si>
  <si>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</si>
  <si>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</si>
  <si>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</si>
  <si>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</si>
  <si>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</si>
  <si>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</si>
  <si>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</si>
  <si>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</si>
  <si>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</si>
  <si>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</si>
  <si>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</si>
  <si>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</si>
  <si>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</si>
  <si>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</si>
  <si>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</si>
  <si>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</si>
  <si>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</si>
  <si>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</si>
  <si>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</si>
  <si>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</si>
  <si>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</si>
  <si>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</si>
  <si>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</si>
  <si>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</si>
  <si>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</si>
  <si>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</si>
  <si>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</si>
  <si>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</si>
  <si>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</si>
  <si>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</si>
  <si>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</si>
  <si>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</si>
  <si>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</si>
  <si>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</si>
  <si>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</si>
  <si>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</si>
  <si>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</si>
  <si>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</si>
  <si>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</si>
  <si>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</si>
  <si>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</si>
  <si>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</si>
  <si>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</si>
  <si>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</si>
  <si>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</si>
  <si>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</si>
  <si>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</si>
  <si>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</si>
  <si>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</si>
  <si>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</si>
  <si>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</si>
  <si>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</si>
  <si>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</si>
  <si>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</si>
  <si>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</si>
  <si>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</si>
  <si>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</si>
  <si>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</si>
  <si>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</si>
  <si>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</si>
  <si>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</si>
  <si>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</si>
  <si>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</si>
  <si>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</si>
  <si>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</si>
  <si>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</si>
  <si>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</si>
  <si>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</si>
  <si>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</si>
  <si>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</si>
  <si>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</si>
  <si>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</si>
  <si>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</si>
  <si>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</si>
  <si>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</si>
  <si>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</si>
  <si>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</si>
  <si>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</si>
  <si>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</si>
  <si>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</si>
  <si>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</si>
  <si>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</si>
  <si>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</si>
  <si>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</si>
  <si>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</si>
  <si>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</si>
  <si>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</si>
  <si>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</si>
  <si>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</si>
  <si>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</si>
  <si>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</si>
  <si>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</si>
  <si>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</si>
  <si>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</si>
  <si>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</si>
  <si>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</si>
  <si>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</si>
  <si>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</si>
  <si>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</si>
  <si>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</si>
  <si>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</si>
  <si>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</si>
  <si>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</si>
  <si>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</si>
  <si>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</si>
  <si>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</si>
  <si>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</si>
  <si>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</si>
  <si>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</si>
  <si>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</si>
  <si>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</si>
  <si>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</si>
  <si>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</si>
  <si>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</si>
  <si>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</si>
  <si>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</si>
  <si>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</si>
  <si>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</si>
  <si>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</si>
  <si>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</si>
  <si>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</si>
  <si>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</si>
  <si>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</si>
  <si>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</si>
  <si>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</si>
  <si>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</si>
  <si>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</si>
  <si>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</si>
  <si>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</si>
  <si>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</si>
  <si>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</si>
  <si>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</si>
  <si>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</si>
  <si>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</si>
  <si>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</si>
  <si>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</si>
  <si>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</si>
  <si>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</si>
  <si>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</si>
  <si>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</si>
  <si>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</si>
  <si>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</si>
  <si>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</si>
  <si>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</si>
  <si>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</si>
  <si>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</si>
  <si>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</si>
  <si>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</si>
  <si>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</si>
  <si>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</si>
  <si>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</si>
  <si>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</si>
  <si>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</si>
  <si>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</si>
  <si>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</si>
  <si>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</si>
  <si>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</si>
  <si>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</si>
  <si>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</si>
  <si>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</si>
  <si>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</si>
  <si>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</si>
  <si>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</si>
  <si>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</si>
  <si>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</si>
  <si>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</si>
  <si>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</si>
  <si>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</si>
  <si>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</si>
  <si>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</si>
  <si>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</si>
  <si>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</si>
  <si>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</si>
  <si>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</si>
  <si>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</si>
  <si>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</si>
  <si>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</si>
  <si>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</si>
  <si>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</si>
  <si>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</si>
  <si>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</si>
  <si>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</si>
  <si>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</si>
  <si>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</si>
  <si>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</si>
  <si>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</si>
  <si>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</si>
  <si>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</si>
  <si>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</si>
  <si>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</si>
  <si>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</si>
  <si>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</si>
  <si>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</si>
  <si>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</si>
  <si>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</si>
  <si>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</si>
  <si>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</si>
  <si>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</si>
  <si>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</si>
  <si>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</si>
  <si>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</si>
  <si>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</si>
  <si>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</si>
  <si>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</si>
  <si>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</si>
  <si>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</si>
  <si>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</si>
  <si>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</si>
  <si>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</si>
  <si>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</si>
  <si>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</si>
  <si>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</si>
  <si>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</si>
  <si>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</si>
  <si>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</si>
  <si>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</si>
  <si>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</si>
  <si>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</si>
  <si>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</si>
  <si>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</si>
  <si>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</si>
  <si>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</si>
  <si>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</si>
  <si>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</si>
  <si>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</si>
  <si>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</si>
  <si>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</si>
  <si>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</si>
  <si>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</si>
  <si>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</si>
  <si>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</si>
  <si>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</si>
  <si>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</si>
  <si>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</si>
  <si>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</si>
  <si>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</si>
  <si>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</si>
  <si>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</si>
  <si>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</si>
  <si>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</si>
  <si>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</si>
  <si>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</si>
  <si>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</si>
  <si>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</si>
  <si>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</si>
  <si>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</si>
  <si>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</si>
  <si>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</si>
  <si>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</si>
  <si>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</si>
  <si>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</si>
  <si>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</si>
  <si>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</si>
  <si>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</si>
  <si>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</si>
  <si>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</si>
  <si>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</si>
  <si>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</si>
  <si>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</si>
  <si>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</si>
  <si>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</si>
  <si>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</si>
  <si>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</si>
  <si>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</si>
  <si>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</si>
  <si>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</si>
  <si>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</si>
  <si>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</si>
  <si>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</si>
  <si>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</si>
  <si>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</si>
  <si>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</si>
  <si>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</si>
  <si>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</si>
  <si>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</si>
  <si>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</si>
  <si>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</si>
  <si>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</si>
  <si>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</si>
  <si>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</si>
  <si>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</si>
  <si>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</si>
  <si>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</si>
  <si>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</si>
  <si>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</si>
  <si>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</si>
  <si>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</si>
  <si>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</si>
  <si>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</si>
  <si>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</si>
  <si>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</si>
  <si>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</si>
  <si>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</si>
  <si>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</si>
  <si>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</si>
  <si>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</si>
  <si>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</si>
  <si>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</si>
  <si>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</si>
  <si>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</si>
  <si>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</si>
  <si>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</si>
  <si>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</si>
  <si>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</si>
  <si>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</si>
  <si>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</si>
  <si>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</si>
  <si>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</si>
  <si>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</si>
  <si>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</si>
  <si>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</si>
  <si>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</si>
  <si>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</si>
  <si>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</si>
  <si>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</si>
  <si>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</si>
  <si>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</si>
  <si>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</si>
  <si>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</si>
  <si>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</si>
  <si>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</si>
  <si>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</si>
  <si>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</si>
  <si>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</si>
  <si>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</si>
  <si>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</si>
  <si>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</si>
  <si>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</si>
  <si>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</si>
  <si>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</si>
  <si>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</si>
  <si>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</si>
  <si>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</si>
  <si>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</si>
  <si>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</si>
  <si>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</si>
  <si>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</si>
  <si>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</si>
  <si>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</si>
  <si>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</si>
  <si>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</si>
  <si>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</si>
  <si>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</si>
  <si>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</si>
  <si>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</si>
  <si>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</si>
  <si>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</si>
  <si>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</si>
  <si>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</si>
  <si>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</si>
  <si>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</si>
  <si>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</si>
  <si>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</si>
  <si>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</si>
  <si>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</si>
  <si>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</si>
  <si>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</si>
  <si>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</si>
  <si>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</si>
  <si>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</si>
  <si>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</si>
  <si>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</si>
  <si>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</si>
  <si>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</si>
  <si>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</si>
  <si>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</si>
  <si>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</si>
  <si>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</si>
  <si>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</si>
  <si>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</si>
  <si>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</si>
  <si>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</si>
  <si>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</si>
  <si>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</si>
  <si>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</si>
  <si>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</si>
  <si>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</si>
  <si>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</si>
  <si>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</si>
  <si>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</si>
  <si>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</si>
  <si>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</si>
  <si>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</si>
  <si>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</si>
  <si>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</si>
  <si>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</si>
  <si>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</si>
  <si>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</si>
  <si>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</si>
  <si>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</si>
  <si>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</si>
  <si>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</si>
  <si>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</si>
  <si>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</si>
  <si>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</si>
  <si>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</si>
  <si>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</si>
  <si>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</si>
  <si>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</si>
  <si>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</si>
  <si>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</si>
  <si>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</si>
  <si>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</si>
  <si>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</si>
  <si>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</si>
  <si>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</si>
  <si>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</si>
  <si>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</si>
  <si>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</si>
  <si>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</si>
  <si>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</si>
  <si>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</si>
  <si>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</si>
  <si>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</si>
  <si>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</si>
  <si>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</si>
  <si>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</si>
  <si>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</si>
  <si>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</si>
  <si>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</si>
  <si>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</si>
  <si>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</si>
  <si>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</si>
  <si>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</si>
  <si>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</si>
  <si>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</si>
  <si>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</si>
  <si>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</si>
  <si>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</si>
  <si>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</si>
  <si>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</si>
  <si>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</si>
  <si>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</si>
  <si>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</si>
  <si>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</si>
  <si>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</si>
  <si>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</si>
  <si>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</si>
  <si>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</si>
  <si>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</si>
  <si>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</si>
  <si>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</si>
  <si>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</si>
  <si>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</si>
  <si>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</si>
  <si>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</si>
  <si>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</si>
  <si>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</si>
  <si>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</si>
  <si>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</si>
  <si>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</si>
  <si>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</si>
  <si>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</si>
  <si>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</si>
  <si>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</si>
  <si>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</si>
  <si>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</si>
  <si>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</si>
  <si>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</si>
  <si>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</si>
  <si>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</si>
  <si>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</si>
  <si>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</si>
  <si>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</si>
  <si>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</si>
  <si>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</si>
  <si>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</si>
  <si>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</si>
  <si>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</si>
  <si>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</si>
  <si>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</si>
  <si>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</si>
  <si>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</si>
  <si>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</si>
  <si>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</si>
  <si>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</si>
  <si>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</si>
  <si>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</si>
  <si>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</si>
  <si>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</si>
  <si>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</si>
  <si>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</si>
  <si>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</si>
  <si>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</si>
  <si>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</si>
  <si>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</si>
  <si>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</si>
  <si>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</si>
  <si>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</si>
  <si>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</si>
  <si>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</si>
  <si>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</si>
  <si>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</si>
  <si>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</si>
  <si>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</si>
  <si>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</si>
  <si>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</si>
  <si>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</si>
  <si>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</si>
  <si>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</si>
  <si>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</si>
  <si>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</si>
  <si>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</si>
  <si>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</si>
  <si>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</si>
  <si>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</si>
  <si>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</si>
  <si>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</si>
  <si>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</si>
  <si>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</si>
  <si>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</si>
  <si>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</si>
  <si>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</si>
  <si>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</si>
  <si>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</si>
  <si>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</si>
  <si>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</si>
  <si>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</si>
  <si>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</si>
  <si>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</si>
  <si>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</si>
  <si>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</si>
  <si>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</si>
  <si>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</si>
  <si>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</si>
  <si>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</si>
  <si>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</si>
  <si>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</si>
  <si>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</si>
  <si>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</si>
  <si>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</si>
  <si>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</si>
  <si>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</si>
  <si>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</si>
  <si>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</si>
  <si>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</si>
  <si>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</si>
  <si>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</si>
  <si>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</si>
  <si>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</si>
  <si>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</si>
  <si>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</si>
  <si>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</si>
  <si>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</si>
  <si>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</si>
  <si>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</si>
  <si>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</si>
  <si>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</si>
  <si>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</si>
  <si>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</si>
  <si>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</si>
  <si>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</si>
  <si>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</si>
  <si>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</si>
  <si>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</si>
  <si>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</si>
  <si>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</si>
  <si>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</si>
  <si>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</si>
  <si>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</si>
  <si>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</si>
  <si>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</si>
  <si>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</si>
  <si>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</si>
  <si>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</si>
  <si>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</si>
  <si>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</si>
  <si>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</si>
  <si>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</si>
  <si>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</si>
  <si>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</si>
  <si>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</si>
  <si>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</si>
  <si>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</si>
  <si>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</si>
  <si>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</si>
  <si>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</si>
  <si>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</si>
  <si>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</si>
  <si>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</si>
  <si>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</si>
  <si>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</si>
  <si>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</si>
  <si>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</si>
  <si>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</si>
  <si>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</si>
  <si>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</si>
  <si>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</si>
  <si>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</si>
  <si>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</si>
  <si>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</si>
  <si>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</si>
  <si>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</si>
  <si>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</si>
  <si>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</si>
  <si>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</si>
  <si>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</si>
  <si>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</si>
  <si>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</si>
  <si>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</si>
  <si>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</si>
  <si>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</si>
  <si>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</si>
  <si>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</si>
  <si>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</si>
  <si>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</si>
  <si>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</si>
  <si>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</si>
  <si>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</si>
  <si>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</si>
  <si>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</si>
  <si>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</si>
  <si>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</si>
  <si>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</si>
  <si>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</si>
  <si>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</si>
  <si>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</si>
  <si>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</si>
  <si>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</si>
  <si>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</si>
  <si>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</si>
  <si>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</si>
  <si>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</si>
  <si>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</si>
  <si>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</si>
  <si>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</si>
  <si>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</si>
  <si>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</si>
  <si>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</si>
  <si>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</si>
  <si>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</si>
  <si>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</si>
  <si>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</si>
  <si>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</si>
  <si>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</si>
  <si>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</si>
  <si>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</si>
  <si>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</si>
  <si>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</si>
  <si>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</si>
  <si>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</si>
  <si>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</si>
  <si>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</si>
  <si>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</si>
  <si>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</si>
  <si>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</si>
  <si>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</si>
  <si>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</si>
  <si>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</si>
  <si>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</si>
  <si>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</si>
  <si>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</si>
  <si>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</si>
  <si>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</si>
  <si>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</si>
  <si>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</si>
  <si>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</si>
  <si>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</si>
  <si>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</si>
  <si>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</si>
  <si>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</si>
  <si>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</si>
  <si>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</si>
  <si>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</si>
  <si>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</si>
  <si>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</si>
  <si>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</si>
  <si>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</si>
  <si>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</si>
  <si>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</si>
  <si>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</si>
  <si>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</si>
  <si>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</si>
  <si>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</si>
  <si>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</si>
  <si>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</si>
  <si>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</si>
  <si>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</si>
  <si>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</si>
  <si>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</si>
  <si>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</si>
  <si>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</si>
  <si>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</si>
  <si>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</si>
  <si>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</si>
  <si>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</si>
  <si>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</si>
  <si>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</si>
  <si>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</si>
  <si>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</si>
  <si>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</si>
  <si>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</si>
  <si>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</si>
  <si>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</si>
  <si>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</si>
  <si>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</si>
  <si>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</si>
  <si>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</si>
  <si>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</si>
  <si>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</si>
  <si>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</si>
  <si>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</si>
  <si>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</si>
  <si>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</si>
  <si>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</si>
  <si>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</si>
  <si>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</si>
  <si>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</si>
  <si>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</si>
  <si>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</si>
  <si>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</si>
  <si>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</si>
  <si>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</si>
  <si>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</si>
  <si>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</si>
  <si>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</si>
  <si>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</si>
  <si>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</si>
  <si>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</si>
  <si>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</si>
  <si>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</si>
  <si>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</si>
  <si>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</si>
  <si>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</si>
  <si>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</si>
  <si>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</si>
  <si>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</si>
  <si>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</si>
  <si>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</si>
  <si>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</si>
  <si>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</si>
  <si>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</si>
  <si>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</si>
  <si>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</si>
  <si>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</si>
  <si>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</si>
  <si>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</si>
  <si>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</si>
  <si>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</si>
  <si>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</si>
  <si>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</si>
  <si>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</si>
  <si>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</si>
  <si>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</si>
  <si>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</si>
  <si>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</si>
  <si>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</si>
  <si>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</si>
  <si>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</si>
  <si>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</si>
  <si>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</si>
  <si>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</si>
  <si>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</si>
  <si>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</si>
  <si>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</si>
  <si>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</si>
  <si>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</si>
  <si>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</si>
  <si>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</si>
  <si>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</si>
  <si>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</si>
  <si>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</si>
  <si>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</si>
  <si>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</si>
  <si>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</si>
  <si>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</si>
  <si>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</si>
  <si>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</si>
  <si>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</si>
  <si>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</si>
  <si>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</si>
  <si>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</si>
  <si>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</si>
  <si>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</si>
  <si>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</si>
  <si>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</si>
  <si>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</si>
  <si>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</si>
  <si>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</si>
  <si>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</si>
  <si>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</si>
  <si>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</si>
  <si>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</si>
  <si>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</si>
  <si>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</si>
  <si>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</si>
  <si>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</si>
  <si>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</si>
  <si>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</si>
  <si>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</si>
  <si>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</si>
  <si>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</si>
  <si>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</si>
  <si>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</si>
  <si>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</si>
  <si>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</si>
  <si>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</si>
  <si>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</si>
  <si>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</si>
  <si>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</si>
  <si>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</si>
  <si>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</si>
  <si>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</si>
  <si>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</si>
  <si>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</si>
  <si>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</si>
  <si>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</si>
  <si>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</si>
  <si>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</si>
  <si>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</si>
  <si>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</si>
  <si>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</si>
  <si>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</si>
  <si>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</si>
  <si>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</si>
  <si>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</si>
  <si>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</si>
  <si>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</si>
  <si>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</si>
  <si>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</si>
  <si>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</si>
  <si>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</si>
  <si>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</si>
  <si>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</si>
  <si>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</si>
  <si>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</si>
  <si>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</si>
  <si>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</si>
  <si>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</si>
  <si>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</si>
  <si>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</si>
  <si>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</si>
  <si>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</si>
  <si>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</si>
  <si>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</si>
  <si>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</si>
  <si>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</si>
  <si>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</si>
  <si>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</si>
  <si>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</si>
  <si>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</si>
  <si>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</si>
  <si>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</si>
  <si>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</si>
  <si>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</si>
  <si>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</si>
  <si>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</si>
  <si>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</si>
  <si>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</si>
  <si>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</si>
  <si>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</si>
  <si>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</si>
  <si>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</si>
  <si>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</si>
  <si>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</si>
  <si>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</si>
  <si>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</si>
  <si>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</si>
  <si>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</si>
  <si>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</si>
  <si>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</si>
  <si>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</si>
  <si>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</si>
  <si>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</si>
  <si>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</si>
  <si>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</si>
  <si>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</si>
  <si>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</si>
  <si>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</si>
  <si>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</si>
  <si>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</si>
  <si>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</si>
  <si>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</si>
  <si>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</si>
  <si>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</si>
  <si>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</si>
  <si>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</si>
  <si>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</si>
  <si>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</si>
  <si>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</si>
  <si>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</si>
  <si>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</si>
  <si>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</si>
  <si>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</si>
  <si>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</si>
  <si>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</si>
  <si>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</si>
  <si>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</si>
  <si>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</si>
  <si>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</si>
  <si>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</si>
  <si>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</si>
  <si>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</si>
  <si>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</si>
  <si>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</si>
  <si>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</si>
  <si>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</si>
  <si>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</si>
  <si>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</si>
  <si>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</si>
  <si>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</si>
  <si>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</si>
  <si>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</si>
  <si>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</si>
  <si>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</si>
  <si>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</si>
  <si>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</si>
  <si>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</si>
  <si>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</si>
  <si>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</si>
  <si>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</si>
  <si>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</si>
  <si>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</si>
  <si>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</si>
  <si>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</si>
  <si>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</si>
  <si>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</si>
  <si>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</si>
  <si>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</si>
  <si>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</si>
  <si>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</si>
  <si>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</si>
  <si>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</si>
  <si>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</si>
  <si>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</si>
  <si>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</si>
  <si>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</si>
  <si>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</si>
  <si>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</si>
  <si>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</si>
  <si>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</si>
  <si>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</si>
  <si>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</si>
  <si>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</si>
  <si>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</si>
  <si>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</si>
  <si>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</si>
  <si>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</si>
  <si>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</si>
  <si>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</si>
  <si>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</si>
  <si>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</si>
  <si>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</si>
  <si>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</si>
  <si>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</si>
  <si>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</si>
  <si>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</si>
  <si>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</si>
  <si>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</si>
  <si>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</si>
  <si>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</si>
  <si>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</si>
  <si>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</si>
  <si>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</si>
  <si>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</si>
  <si>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</si>
  <si>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</si>
  <si>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</si>
  <si>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</si>
  <si>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</si>
  <si>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</si>
  <si>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</si>
  <si>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</si>
  <si>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</si>
  <si>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</si>
  <si>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</si>
  <si>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</si>
  <si>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</si>
  <si>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</si>
  <si>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</si>
  <si>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</si>
  <si>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</si>
  <si>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</si>
  <si>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</si>
  <si>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</si>
  <si>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</si>
  <si>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</si>
  <si>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</si>
  <si>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</si>
  <si>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</si>
  <si>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</si>
  <si>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</si>
  <si>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</si>
  <si>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</si>
  <si>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</si>
  <si>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</si>
  <si>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</si>
  <si>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</si>
  <si>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</si>
  <si>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</si>
  <si>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</si>
  <si>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</si>
  <si>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</si>
  <si>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</si>
  <si>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</si>
  <si>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</si>
  <si>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</si>
  <si>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</si>
  <si>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</si>
  <si>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</si>
  <si>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</si>
  <si>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</si>
  <si>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</si>
  <si>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</si>
  <si>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</si>
  <si>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</si>
  <si>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</si>
  <si>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</si>
  <si>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</si>
  <si>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</si>
  <si>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</si>
  <si>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</si>
  <si>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</si>
  <si>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</si>
  <si>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</si>
  <si>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</si>
  <si>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</si>
  <si>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</si>
  <si>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</si>
  <si>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</si>
  <si>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</si>
  <si>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</si>
  <si>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</si>
  <si>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</si>
  <si>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</si>
  <si>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</si>
  <si>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</si>
  <si>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</si>
  <si>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</si>
  <si>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</si>
  <si>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</si>
  <si>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</si>
  <si>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</si>
  <si>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</si>
  <si>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</si>
  <si>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</si>
  <si>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</si>
  <si>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</si>
  <si>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</si>
  <si>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</si>
  <si>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</si>
  <si>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</si>
  <si>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</si>
  <si>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</si>
  <si>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</si>
  <si>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</si>
  <si>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</si>
  <si>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</si>
  <si>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</si>
  <si>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</si>
  <si>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</si>
  <si>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</si>
  <si>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</si>
  <si>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</si>
  <si>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</si>
  <si>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</si>
  <si>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</si>
  <si>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</si>
  <si>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</si>
  <si>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</si>
  <si>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</si>
  <si>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</si>
  <si>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</si>
  <si>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</si>
  <si>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</si>
  <si>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</si>
  <si>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</si>
  <si>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</si>
  <si>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</si>
  <si>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</si>
  <si>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</si>
  <si>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</si>
  <si>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</si>
  <si>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</si>
  <si>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</si>
  <si>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</si>
  <si>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</si>
  <si>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</si>
  <si>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</si>
  <si>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</si>
  <si>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</si>
  <si>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</si>
  <si>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</si>
  <si>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</si>
  <si>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</si>
  <si>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</si>
  <si>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</si>
  <si>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</si>
  <si>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</si>
  <si>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</si>
  <si>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</si>
  <si>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</si>
  <si>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</si>
  <si>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</si>
  <si>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</si>
  <si>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</si>
  <si>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</si>
  <si>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</si>
  <si>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</si>
  <si>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</si>
  <si>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</si>
  <si>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</si>
  <si>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</si>
  <si>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</si>
  <si>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</si>
  <si>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</si>
  <si>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</si>
  <si>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</si>
  <si>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</si>
  <si>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</si>
  <si>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</si>
  <si>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</si>
  <si>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</si>
  <si>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</si>
  <si>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</si>
  <si>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</si>
  <si>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</si>
  <si>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</si>
  <si>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</si>
  <si>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</si>
  <si>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</si>
  <si>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</si>
  <si>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</si>
  <si>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</si>
  <si>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</si>
  <si>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</si>
  <si>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</si>
  <si>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</si>
  <si>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</si>
  <si>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</si>
  <si>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</si>
  <si>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</si>
  <si>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</si>
  <si>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</si>
  <si>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</si>
  <si>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</si>
  <si>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</si>
  <si>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</si>
  <si>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</si>
  <si>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</si>
  <si>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</si>
  <si>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</si>
  <si>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</si>
  <si>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</si>
  <si>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</si>
  <si>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</si>
  <si>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</si>
  <si>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</si>
  <si>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</si>
  <si>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</si>
  <si>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</si>
  <si>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</si>
  <si>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</si>
  <si>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</si>
  <si>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</si>
  <si>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</si>
  <si>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</si>
  <si>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</si>
  <si>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</si>
  <si>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</si>
  <si>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</si>
  <si>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</si>
  <si>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</si>
  <si>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</si>
  <si>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</si>
  <si>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</si>
  <si>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</si>
  <si>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</si>
  <si>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</si>
  <si>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</si>
  <si>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</si>
  <si>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</si>
  <si>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</si>
  <si>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</si>
  <si>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</si>
  <si>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</si>
  <si>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</si>
  <si>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</si>
  <si>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</si>
  <si>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</si>
  <si>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</si>
  <si>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</si>
  <si>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</si>
  <si>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</si>
  <si>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</si>
  <si>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</si>
  <si>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</si>
  <si>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</si>
  <si>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</si>
  <si>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</si>
  <si>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</si>
  <si>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</si>
  <si>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</si>
  <si>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</si>
  <si>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</si>
  <si>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</si>
  <si>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</si>
  <si>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</si>
  <si>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</si>
  <si>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</si>
  <si>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</si>
  <si>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</si>
  <si>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</si>
  <si>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</si>
  <si>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</si>
  <si>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</si>
  <si>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</si>
  <si>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</si>
  <si>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</si>
  <si>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</si>
  <si>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</si>
  <si>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</si>
  <si>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</si>
  <si>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</si>
  <si>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</si>
  <si>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</si>
  <si>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</si>
  <si>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</si>
  <si>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</si>
  <si>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</si>
  <si>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</si>
  <si>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</si>
  <si>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</si>
  <si>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</si>
  <si>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</si>
  <si>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</si>
  <si>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</si>
  <si>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</si>
  <si>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</si>
  <si>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</si>
  <si>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</si>
  <si>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</si>
  <si>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</si>
  <si>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</si>
  <si>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</si>
  <si>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</si>
  <si>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</si>
  <si>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</si>
  <si>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</si>
  <si>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</si>
  <si>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</si>
  <si>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</si>
  <si>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</si>
  <si>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</si>
  <si>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</si>
  <si>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</si>
  <si>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</si>
  <si>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</si>
  <si>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</si>
  <si>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</si>
  <si>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</si>
  <si>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</si>
  <si>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</si>
  <si>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</si>
  <si>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</si>
  <si>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</si>
  <si>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</si>
  <si>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</si>
  <si>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</si>
  <si>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</si>
  <si>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</si>
  <si>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</si>
  <si>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</si>
  <si>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</si>
  <si>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</si>
  <si>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</si>
  <si>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</si>
  <si>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</si>
  <si>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</si>
  <si>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</si>
  <si>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</si>
  <si>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</si>
  <si>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</si>
  <si>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</si>
  <si>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</si>
  <si>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</si>
  <si>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</si>
  <si>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</si>
  <si>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</si>
  <si>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</si>
  <si>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</si>
  <si>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</si>
  <si>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</si>
  <si>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</si>
  <si>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</si>
  <si>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</si>
  <si>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</si>
  <si>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</si>
  <si>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</si>
  <si>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</si>
  <si>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</si>
  <si>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</si>
  <si>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</si>
  <si>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</si>
  <si>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</si>
  <si>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</si>
  <si>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</si>
  <si>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</si>
  <si>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</si>
  <si>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</si>
  <si>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</si>
  <si>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</si>
  <si>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</si>
  <si>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</si>
  <si>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</si>
  <si>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</si>
  <si>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</si>
  <si>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</si>
  <si>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</si>
  <si>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</si>
  <si>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</si>
  <si>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</si>
  <si>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</si>
  <si>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</si>
  <si>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</si>
  <si>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</si>
  <si>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</si>
  <si>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</si>
  <si>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</si>
  <si>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</si>
  <si>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</si>
  <si>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</si>
  <si>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</si>
  <si>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</si>
  <si>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</si>
  <si>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</si>
  <si>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</si>
  <si>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</si>
  <si>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</si>
  <si>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</si>
  <si>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</si>
  <si>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</si>
  <si>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</si>
  <si>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</si>
  <si>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</si>
  <si>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</si>
  <si>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</si>
  <si>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</si>
  <si>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</si>
  <si>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</si>
  <si>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</si>
  <si>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</si>
  <si>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</si>
  <si>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</si>
  <si>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</si>
  <si>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</si>
  <si>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</si>
  <si>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</si>
  <si>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</si>
  <si>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</si>
  <si>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</si>
  <si>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</si>
  <si>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</si>
  <si>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</si>
  <si>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</si>
  <si>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</si>
  <si>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</si>
  <si>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</si>
  <si>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</si>
  <si>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</si>
  <si>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</si>
  <si>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</si>
  <si>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</si>
  <si>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</si>
  <si>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</si>
  <si>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</si>
  <si>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</si>
  <si>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</si>
  <si>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</si>
  <si>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</si>
  <si>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</si>
  <si>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</si>
  <si>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</si>
  <si>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</si>
  <si>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</si>
  <si>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</si>
  <si>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</si>
  <si>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</si>
  <si>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</si>
  <si>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</si>
  <si>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</si>
  <si>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</si>
  <si>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</si>
  <si>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</si>
  <si>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</si>
  <si>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</si>
  <si>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</si>
  <si>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</si>
  <si>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</si>
  <si>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</si>
  <si>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</si>
  <si>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</si>
  <si>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</si>
  <si>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</si>
  <si>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</si>
  <si>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</si>
  <si>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</si>
  <si>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</si>
  <si>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</si>
  <si>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</si>
  <si>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</si>
  <si>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</si>
  <si>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</si>
  <si>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</si>
  <si>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</si>
  <si>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</si>
  <si>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</si>
  <si>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</si>
  <si>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</si>
  <si>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</si>
  <si>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</si>
  <si>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</si>
  <si>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</si>
  <si>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</si>
  <si>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</si>
  <si>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</si>
  <si>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</si>
  <si>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</si>
  <si>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</si>
  <si>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</si>
  <si>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</si>
  <si>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</si>
  <si>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</si>
  <si>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</si>
  <si>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</si>
  <si>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</si>
  <si>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</si>
  <si>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</si>
  <si>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</si>
  <si>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</si>
  <si>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</si>
  <si>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</si>
  <si>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</si>
  <si>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</si>
  <si>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</si>
  <si>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</si>
  <si>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</si>
  <si>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</si>
  <si>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</si>
  <si>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</si>
  <si>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</si>
  <si>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</si>
  <si>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</si>
  <si>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</si>
  <si>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</si>
  <si>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</si>
  <si>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</si>
  <si>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</si>
  <si>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</si>
  <si>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</si>
  <si>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</si>
  <si>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</si>
  <si>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</si>
  <si>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</si>
  <si>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</si>
  <si>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</si>
  <si>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</si>
  <si>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</si>
  <si>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</si>
  <si>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</si>
  <si>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</si>
  <si>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</si>
  <si>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</si>
  <si>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</si>
  <si>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</si>
  <si>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</si>
  <si>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</si>
  <si>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</si>
  <si>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</si>
  <si>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</si>
  <si>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</si>
  <si>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</si>
  <si>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</si>
  <si>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</si>
  <si>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</si>
  <si>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</si>
  <si>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</si>
  <si>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</si>
  <si>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</si>
  <si>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</si>
  <si>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</si>
  <si>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</si>
  <si>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</si>
  <si>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</si>
  <si>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</si>
  <si>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</si>
  <si>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</si>
  <si>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</si>
  <si>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</si>
  <si>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</si>
  <si>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</si>
  <si>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</si>
  <si>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</si>
  <si>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</si>
  <si>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</si>
  <si>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</si>
  <si>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</si>
  <si>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</si>
  <si>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</si>
  <si>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</si>
  <si>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</si>
  <si>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</si>
  <si>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</si>
  <si>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</si>
  <si>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</si>
  <si>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</si>
  <si>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</si>
  <si>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</si>
  <si>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</si>
  <si>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</si>
  <si>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</si>
  <si>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</si>
  <si>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</si>
  <si>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</si>
  <si>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</si>
  <si>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</si>
  <si>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</si>
  <si>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</si>
  <si>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</si>
  <si>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</si>
  <si>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</si>
  <si>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</si>
  <si>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</si>
  <si>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</si>
  <si>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</si>
  <si>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</si>
  <si>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</si>
  <si>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</si>
  <si>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</si>
  <si>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</si>
  <si>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</si>
  <si>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</si>
  <si>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</si>
  <si>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</si>
  <si>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</si>
  <si>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</si>
  <si>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</si>
  <si>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</si>
  <si>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</si>
  <si>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</si>
  <si>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</si>
  <si>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</si>
  <si>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</si>
  <si>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</si>
  <si>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</si>
  <si>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</si>
  <si>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</si>
  <si>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</si>
  <si>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</si>
  <si>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</si>
  <si>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</si>
  <si>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</si>
  <si>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</si>
  <si>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</si>
  <si>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</si>
  <si>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</si>
  <si>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</si>
  <si>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</si>
  <si>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</si>
  <si>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</si>
  <si>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</si>
  <si>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</si>
  <si>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</si>
  <si>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</si>
  <si>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</si>
  <si>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</si>
  <si>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</si>
  <si>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</si>
  <si>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</si>
  <si>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</si>
  <si>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</si>
  <si>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</si>
  <si>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</si>
  <si>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</si>
  <si>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</si>
  <si>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</si>
  <si>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</si>
  <si>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</si>
  <si>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</si>
  <si>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</si>
  <si>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</si>
  <si>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</si>
  <si>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</si>
  <si>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</si>
  <si>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</si>
  <si>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</si>
  <si>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</si>
  <si>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</si>
  <si>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</si>
  <si>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</si>
  <si>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</si>
  <si>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</si>
  <si>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</si>
  <si>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</si>
  <si>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</si>
  <si>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</si>
  <si>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</si>
  <si>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</si>
  <si>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</si>
  <si>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</si>
  <si>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</si>
  <si>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</si>
  <si>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</si>
  <si>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</si>
  <si>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</si>
  <si>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</si>
  <si>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</si>
  <si>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</si>
  <si>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</si>
  <si>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</si>
  <si>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</si>
  <si>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</si>
  <si>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</si>
  <si>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</si>
  <si>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</si>
  <si>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</si>
  <si>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</si>
  <si>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</si>
  <si>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</si>
  <si>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</si>
  <si>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</si>
  <si>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</si>
  <si>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</si>
  <si>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</si>
  <si>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</si>
  <si>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</si>
  <si>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</si>
  <si>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</si>
  <si>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</si>
  <si>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</si>
  <si>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</si>
  <si>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</si>
  <si>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</si>
  <si>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</si>
  <si>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</si>
  <si>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</si>
  <si>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</si>
  <si>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</si>
  <si>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</si>
  <si>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</si>
  <si>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</si>
  <si>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</si>
  <si>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</si>
  <si>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</si>
  <si>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</si>
  <si>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</si>
  <si>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</si>
  <si>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</si>
  <si>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</si>
  <si>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</si>
  <si>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</si>
  <si>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</si>
  <si>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</si>
  <si>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</si>
  <si>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</si>
  <si>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</si>
  <si>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</si>
  <si>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</si>
  <si>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</si>
  <si>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</si>
  <si>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</si>
  <si>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</si>
  <si>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</si>
  <si>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</si>
  <si>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</si>
  <si>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</si>
  <si>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</si>
  <si>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</si>
  <si>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</si>
  <si>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</si>
  <si>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</si>
  <si>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</si>
  <si>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</si>
  <si>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</si>
  <si>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</si>
  <si>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</si>
  <si>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</si>
  <si>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</si>
  <si>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</si>
  <si>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</si>
  <si>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</si>
  <si>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</si>
  <si>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</si>
  <si>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</si>
  <si>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</si>
  <si>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</si>
  <si>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</si>
  <si>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</si>
  <si>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</si>
  <si>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</si>
  <si>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</si>
  <si>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</si>
  <si>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</si>
  <si>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</si>
  <si>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</si>
  <si>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</si>
  <si>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</si>
  <si>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</si>
  <si>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</si>
  <si>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</si>
  <si>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</si>
  <si>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</si>
  <si>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</si>
  <si>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</si>
  <si>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</si>
  <si>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</si>
  <si>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</si>
  <si>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</si>
  <si>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</si>
  <si>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</si>
  <si>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</si>
  <si>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</si>
  <si>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</si>
  <si>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</si>
  <si>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</si>
  <si>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</si>
  <si>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</si>
  <si>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</si>
  <si>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</si>
  <si>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</si>
  <si>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</si>
  <si>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</si>
  <si>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</si>
  <si>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</si>
  <si>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</si>
  <si>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</si>
  <si>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</si>
  <si>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</si>
  <si>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</si>
  <si>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</si>
  <si>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</si>
  <si>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</si>
  <si>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</si>
  <si>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</si>
  <si>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</si>
  <si>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</si>
  <si>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</si>
  <si>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</si>
  <si>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</si>
  <si>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</si>
  <si>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</si>
  <si>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</si>
  <si>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</si>
  <si>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</si>
  <si>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</si>
  <si>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</si>
  <si>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</si>
  <si>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</si>
  <si>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</si>
  <si>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</si>
  <si>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</si>
  <si>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</si>
  <si>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</si>
  <si>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</si>
  <si>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</si>
  <si>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</si>
  <si>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</si>
  <si>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</si>
  <si>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</si>
  <si>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</si>
  <si>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</si>
  <si>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</si>
  <si>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</si>
  <si>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</si>
  <si>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</si>
  <si>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</si>
  <si>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</si>
  <si>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</si>
  <si>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</si>
  <si>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</si>
  <si>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</si>
  <si>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</si>
  <si>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</si>
  <si>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</si>
  <si>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</si>
  <si>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</si>
  <si>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</si>
  <si>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</si>
  <si>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</si>
  <si>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</si>
  <si>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</si>
  <si>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</si>
  <si>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</si>
  <si>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</si>
  <si>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</si>
  <si>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</si>
  <si>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</si>
  <si>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</si>
  <si>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</si>
  <si>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</si>
  <si>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</si>
  <si>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</si>
  <si>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</si>
  <si>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</si>
  <si>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</si>
  <si>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</si>
  <si>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</si>
  <si>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</si>
  <si>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</si>
  <si>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</si>
  <si>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</si>
  <si>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</si>
  <si>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</si>
  <si>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</si>
  <si>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</si>
  <si>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</si>
  <si>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</si>
  <si>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</si>
  <si>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</si>
  <si>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</si>
  <si>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</si>
  <si>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</si>
  <si>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</si>
  <si>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</si>
  <si>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</si>
  <si>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</si>
  <si>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</si>
  <si>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</si>
  <si>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</si>
  <si>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</si>
  <si>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</si>
  <si>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</si>
  <si>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</si>
  <si>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</si>
  <si>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</si>
  <si>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</si>
  <si>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</si>
  <si>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</si>
  <si>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</si>
  <si>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</si>
  <si>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</si>
  <si>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</si>
  <si>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</si>
  <si>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</si>
  <si>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</si>
  <si>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</si>
  <si>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</si>
  <si>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</si>
  <si>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</si>
  <si>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</si>
  <si>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</si>
  <si>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</si>
  <si>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</si>
  <si>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</si>
  <si>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</si>
  <si>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</si>
  <si>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</si>
  <si>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</si>
  <si>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</si>
  <si>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</si>
  <si>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</si>
  <si>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</si>
  <si>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</si>
  <si>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</si>
  <si>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</si>
  <si>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</si>
  <si>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</si>
  <si>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</si>
  <si>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</si>
  <si>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</si>
  <si>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</si>
  <si>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</si>
  <si>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</si>
  <si>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</si>
  <si>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</si>
  <si>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</si>
  <si>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</si>
  <si>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</si>
  <si>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</si>
  <si>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</si>
  <si>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</si>
  <si>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</si>
  <si>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</si>
  <si>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</si>
  <si>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</si>
  <si>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</si>
  <si>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</si>
  <si>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</si>
  <si>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</si>
  <si>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</si>
  <si>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</si>
  <si>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</si>
  <si>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</si>
  <si>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</si>
  <si>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</si>
  <si>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</si>
  <si>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</si>
  <si>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</si>
  <si>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</si>
  <si>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</si>
  <si>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</si>
  <si>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</si>
  <si>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</si>
  <si>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</si>
  <si>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</si>
  <si>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</si>
  <si>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</si>
  <si>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</si>
  <si>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</si>
  <si>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</si>
  <si>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</si>
  <si>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</si>
  <si>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</si>
  <si>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</si>
  <si>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</si>
  <si>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</si>
  <si>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</si>
  <si>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</si>
  <si>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</si>
  <si>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</si>
  <si>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</si>
  <si>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</si>
  <si>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</si>
  <si>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</si>
  <si>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</si>
  <si>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</si>
  <si>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</si>
  <si>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</si>
  <si>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</si>
  <si>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</si>
  <si>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</si>
  <si>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</si>
  <si>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</si>
  <si>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</si>
  <si>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</si>
  <si>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</si>
  <si>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</si>
  <si>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</si>
  <si>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</si>
  <si>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</si>
  <si>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</si>
  <si>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</si>
  <si>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</si>
  <si>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</si>
  <si>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</si>
  <si>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</si>
  <si>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</si>
  <si>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</si>
  <si>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</si>
  <si>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</si>
  <si>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</si>
  <si>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</si>
  <si>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</si>
  <si>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</si>
  <si>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</si>
  <si>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</si>
  <si>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</si>
  <si>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</si>
  <si>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</si>
  <si>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</si>
  <si>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</si>
  <si>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</si>
  <si>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</si>
  <si>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</si>
  <si>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</si>
  <si>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</si>
  <si>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</si>
  <si>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</si>
  <si>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</si>
  <si>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</si>
  <si>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</si>
  <si>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</si>
  <si>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</si>
  <si>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</si>
  <si>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</si>
  <si>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</si>
  <si>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</si>
  <si>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</si>
  <si>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</si>
  <si>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</si>
  <si>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</si>
  <si>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</si>
  <si>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</si>
  <si>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</si>
  <si>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</si>
  <si>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</si>
  <si>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</si>
  <si>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</si>
  <si>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</si>
  <si>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</si>
  <si>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</si>
  <si>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</si>
  <si>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</si>
  <si>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</si>
  <si>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</si>
  <si>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</si>
  <si>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</si>
  <si>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</si>
  <si>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</si>
  <si>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</si>
  <si>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</si>
  <si>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</si>
  <si>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</si>
  <si>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</si>
  <si>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</si>
  <si>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</si>
  <si>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</si>
  <si>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</si>
  <si>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</si>
  <si>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</si>
  <si>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</si>
  <si>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</si>
  <si>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</si>
  <si>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</si>
  <si>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</si>
  <si>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</si>
  <si>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</si>
  <si>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</si>
  <si>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</si>
  <si>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</si>
  <si>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</si>
  <si>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</si>
  <si>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</si>
  <si>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</si>
  <si>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</si>
  <si>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</si>
  <si>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</si>
  <si>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</si>
  <si>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</si>
  <si>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</si>
  <si>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</si>
  <si>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</si>
  <si>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</si>
  <si>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</si>
  <si>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</si>
  <si>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</si>
  <si>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</si>
  <si>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</si>
  <si>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</si>
  <si>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</si>
  <si>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</si>
  <si>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</si>
  <si>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</si>
  <si>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</si>
  <si>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</si>
  <si>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</si>
  <si>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</si>
  <si>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</si>
  <si>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</si>
  <si>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</si>
  <si>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</si>
  <si>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</si>
  <si>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</si>
  <si>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</si>
  <si>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</si>
  <si>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</si>
  <si>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</si>
  <si>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</si>
  <si>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</si>
  <si>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</si>
  <si>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</si>
  <si>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</si>
  <si>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</si>
  <si>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</si>
  <si>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</si>
  <si>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</si>
  <si>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</si>
  <si>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</si>
  <si>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</si>
  <si>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</si>
  <si>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</si>
  <si>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</si>
  <si>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</si>
  <si>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</si>
  <si>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</si>
  <si>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</si>
  <si>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</si>
  <si>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</si>
  <si>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</si>
  <si>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</si>
  <si>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</si>
  <si>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</si>
  <si>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</si>
  <si>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</si>
  <si>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</si>
  <si>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</si>
  <si>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</si>
  <si>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</si>
  <si>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</si>
  <si>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</si>
  <si>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</si>
  <si>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</si>
  <si>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</si>
  <si>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</si>
  <si>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</si>
  <si>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</si>
  <si>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</si>
  <si>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</si>
  <si>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</si>
  <si>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</si>
  <si>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</si>
  <si>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</si>
  <si>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</si>
  <si>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</si>
  <si>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</si>
  <si>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</si>
  <si>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</si>
  <si>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</si>
  <si>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</si>
  <si>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</si>
  <si>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</si>
  <si>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</si>
  <si>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</si>
  <si>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</si>
  <si>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</si>
  <si>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</si>
  <si>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</si>
  <si>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</si>
  <si>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</si>
  <si>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</si>
  <si>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</si>
  <si>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</si>
  <si>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</si>
  <si>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</si>
  <si>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</si>
  <si>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</si>
  <si>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</si>
  <si>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</si>
  <si>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</si>
  <si>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</si>
  <si>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</si>
  <si>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</si>
  <si>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</si>
  <si>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</si>
  <si>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</si>
  <si>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</si>
  <si>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</si>
  <si>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</si>
  <si>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</si>
  <si>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</si>
  <si>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</si>
  <si>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</si>
  <si>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</si>
  <si>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</si>
  <si>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</si>
  <si>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</si>
  <si>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</si>
  <si>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</si>
  <si>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</si>
  <si>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</si>
  <si>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</si>
  <si>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</si>
  <si>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</si>
  <si>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</si>
  <si>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</si>
  <si>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</si>
  <si>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</si>
  <si>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</si>
  <si>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</si>
  <si>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</si>
  <si>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</si>
  <si>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</si>
  <si>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</si>
  <si>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</si>
  <si>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</si>
  <si>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</si>
  <si>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</si>
  <si>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</si>
  <si>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</si>
  <si>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</si>
  <si>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</si>
  <si>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</si>
  <si>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</si>
  <si>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</si>
  <si>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</si>
  <si>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</si>
  <si>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</si>
  <si>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</si>
  <si>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</si>
  <si>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</si>
  <si>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</si>
  <si>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</si>
  <si>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</si>
  <si>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</si>
  <si>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</si>
  <si>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</si>
  <si>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</si>
  <si>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</si>
  <si>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</si>
  <si>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</si>
  <si>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</si>
  <si>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</si>
  <si>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</si>
  <si>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</si>
  <si>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</si>
  <si>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</si>
  <si>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</si>
  <si>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</si>
  <si>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</si>
  <si>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</si>
  <si>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</si>
  <si>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</si>
  <si>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</si>
  <si>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</si>
  <si>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</si>
  <si>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</si>
  <si>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</si>
  <si>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</si>
  <si>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</si>
  <si>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</si>
  <si>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</si>
  <si>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</si>
  <si>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</si>
  <si>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</si>
  <si>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</si>
  <si>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</si>
  <si>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</si>
  <si>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</si>
  <si>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</si>
  <si>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</si>
  <si>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</si>
  <si>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</si>
  <si>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</si>
  <si>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</si>
  <si>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</si>
  <si>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</si>
  <si>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</si>
  <si>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</si>
  <si>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</si>
  <si>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</si>
  <si>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</si>
  <si>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</si>
  <si>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</si>
  <si>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</si>
  <si>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</si>
  <si>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</si>
  <si>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</si>
  <si>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</si>
  <si>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</si>
  <si>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</si>
  <si>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</si>
  <si>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</si>
  <si>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</si>
  <si>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</si>
  <si>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</si>
  <si>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</si>
  <si>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</si>
  <si>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</si>
  <si>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</si>
  <si>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</si>
  <si>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</si>
  <si>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</si>
  <si>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</si>
  <si>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</si>
  <si>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</si>
  <si>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</si>
  <si>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</si>
  <si>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</si>
  <si>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</si>
  <si>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</si>
  <si>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</si>
  <si>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</si>
  <si>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</si>
  <si>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</si>
  <si>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</si>
  <si>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</si>
  <si>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</si>
  <si>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</si>
  <si>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</si>
  <si>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</si>
  <si>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</si>
  <si>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</si>
  <si>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</si>
  <si>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</si>
  <si>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</si>
  <si>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</si>
  <si>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</si>
  <si>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</si>
  <si>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</si>
  <si>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</si>
  <si>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</si>
  <si>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</si>
  <si>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</si>
  <si>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</si>
  <si>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</si>
  <si>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</si>
  <si>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</si>
  <si>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</si>
  <si>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</si>
  <si>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</si>
  <si>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</si>
  <si>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</si>
  <si>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</si>
  <si>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</si>
  <si>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</si>
  <si>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</si>
  <si>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</si>
  <si>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</si>
  <si>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</si>
  <si>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</si>
  <si>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</si>
  <si>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</si>
  <si>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</si>
  <si>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</si>
  <si>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</si>
  <si>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</si>
  <si>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</si>
  <si>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</si>
  <si>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</si>
  <si>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</si>
  <si>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</si>
  <si>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</si>
  <si>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</si>
  <si>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</si>
  <si>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</si>
  <si>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</si>
  <si>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</si>
  <si>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</si>
  <si>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</si>
  <si>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</si>
  <si>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</si>
  <si>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</si>
  <si>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</si>
  <si>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</si>
  <si>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</si>
  <si>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</si>
  <si>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</si>
  <si>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</si>
  <si>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</si>
  <si>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</si>
  <si>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</si>
  <si>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</si>
  <si>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</si>
  <si>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</si>
  <si>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</si>
  <si>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</si>
  <si>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</si>
  <si>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</si>
  <si>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</si>
  <si>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</si>
  <si>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</si>
  <si>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</si>
  <si>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</si>
  <si>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</si>
  <si>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</si>
  <si>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</si>
  <si>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</si>
  <si>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</si>
  <si>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</si>
  <si>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</si>
  <si>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</si>
  <si>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</si>
  <si>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</si>
  <si>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</si>
  <si>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</si>
  <si>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</si>
  <si>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</si>
  <si>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</si>
  <si>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</si>
  <si>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</si>
  <si>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</si>
  <si>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</si>
  <si>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</si>
  <si>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</si>
  <si>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</si>
  <si>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</si>
  <si>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</si>
  <si>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</si>
  <si>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</si>
  <si>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</si>
  <si>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</si>
  <si>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</si>
  <si>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</si>
  <si>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</si>
  <si>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</si>
  <si>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</si>
  <si>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</si>
  <si>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</si>
  <si>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</si>
  <si>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</si>
  <si>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</si>
  <si>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</si>
  <si>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</si>
  <si>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</si>
  <si>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</si>
  <si>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</si>
  <si>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</si>
  <si>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</si>
  <si>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</si>
  <si>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</si>
  <si>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</si>
  <si>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</si>
  <si>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</si>
  <si>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</si>
  <si>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</si>
  <si>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</si>
  <si>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</si>
  <si>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</si>
  <si>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</si>
  <si>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</si>
  <si>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</si>
  <si>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</si>
  <si>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</si>
  <si>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</si>
  <si>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</si>
  <si>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</si>
  <si>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</si>
  <si>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</si>
  <si>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</si>
  <si>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</si>
  <si>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</si>
  <si>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</si>
  <si>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</si>
  <si>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</si>
  <si>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</si>
  <si>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</si>
  <si>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</si>
  <si>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</si>
  <si>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</si>
  <si>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</si>
  <si>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</si>
  <si>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</si>
  <si>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</si>
  <si>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</si>
  <si>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</si>
  <si>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</si>
  <si>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</si>
  <si>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</si>
  <si>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</si>
  <si>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</si>
  <si>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</si>
  <si>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</si>
  <si>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</si>
  <si>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</si>
  <si>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</si>
  <si>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</si>
  <si>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</si>
  <si>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</si>
  <si>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</si>
  <si>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</si>
  <si>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</si>
  <si>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</si>
  <si>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</si>
  <si>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</si>
  <si>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</si>
  <si>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</si>
  <si>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</si>
  <si>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</si>
  <si>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</si>
  <si>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</si>
  <si>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</si>
  <si>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</si>
  <si>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</si>
  <si>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</si>
  <si>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</si>
  <si>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</si>
  <si>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</si>
  <si>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</si>
  <si>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</si>
  <si>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</si>
  <si>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</si>
  <si>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</si>
  <si>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</si>
  <si>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</si>
  <si>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</si>
  <si>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</si>
  <si>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</si>
  <si>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</si>
  <si>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</si>
  <si>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</si>
  <si>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</si>
  <si>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</si>
  <si>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</si>
  <si>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</si>
  <si>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</si>
  <si>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</si>
  <si>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</si>
  <si>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</si>
  <si>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</si>
  <si>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</si>
  <si>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</si>
  <si>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</si>
  <si>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</si>
  <si>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</si>
  <si>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</si>
  <si>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</si>
  <si>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</si>
  <si>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</si>
  <si>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</si>
  <si>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</si>
  <si>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</si>
  <si>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</si>
  <si>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</si>
  <si>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</si>
  <si>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</si>
  <si>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</si>
  <si>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</si>
  <si>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</si>
  <si>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</si>
  <si>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</si>
  <si>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</si>
  <si>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</si>
  <si>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</si>
  <si>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</si>
  <si>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</si>
  <si>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</si>
  <si>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</si>
  <si>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</si>
  <si>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</si>
  <si>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</si>
  <si>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</si>
  <si>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</si>
  <si>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</si>
  <si>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</si>
  <si>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</si>
  <si>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</si>
  <si>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</si>
  <si>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</si>
  <si>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</si>
  <si>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</si>
  <si>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</si>
  <si>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</si>
  <si>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</si>
  <si>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</si>
  <si>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</si>
  <si>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</si>
  <si>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</si>
  <si>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</si>
  <si>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</si>
  <si>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</si>
  <si>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</si>
  <si>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</si>
  <si>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</si>
  <si>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</si>
  <si>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</si>
  <si>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</si>
  <si>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</si>
  <si>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</si>
  <si>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</si>
  <si>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</si>
  <si>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</si>
  <si>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</si>
  <si>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</si>
  <si>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</si>
  <si>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</si>
  <si>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</si>
  <si>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</si>
  <si>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</si>
  <si>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</si>
  <si>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</si>
  <si>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</si>
  <si>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</si>
  <si>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</si>
  <si>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</si>
  <si>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</si>
  <si>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</si>
  <si>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</si>
  <si>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</si>
  <si>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</si>
  <si>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</si>
  <si>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</si>
  <si>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</si>
  <si>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</si>
  <si>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</si>
  <si>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</si>
  <si>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</si>
  <si>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</si>
  <si>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</si>
  <si>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</si>
  <si>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</si>
  <si>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</si>
  <si>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</si>
  <si>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</si>
  <si>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</si>
  <si>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</si>
  <si>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</si>
  <si>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</si>
  <si>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</si>
  <si>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</si>
  <si>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</si>
  <si>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</si>
  <si>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</si>
  <si>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</si>
  <si>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</si>
  <si>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</si>
  <si>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</si>
  <si>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</si>
  <si>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</si>
  <si>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</si>
  <si>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</si>
  <si>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</si>
  <si>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</si>
  <si>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</si>
  <si>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</si>
  <si>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</si>
  <si>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</si>
  <si>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</si>
  <si>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</si>
  <si>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</si>
  <si>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</si>
  <si>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</si>
  <si>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</si>
  <si>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</si>
  <si>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</si>
  <si>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</si>
  <si>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</si>
  <si>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</si>
  <si>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</si>
  <si>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</si>
  <si>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</si>
  <si>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</si>
  <si>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</si>
  <si>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</si>
  <si>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</si>
  <si>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</si>
  <si>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</si>
  <si>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</si>
  <si>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</si>
  <si>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</si>
  <si>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</si>
  <si>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</si>
  <si>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</si>
  <si>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</si>
  <si>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</si>
  <si>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</si>
  <si>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</si>
  <si>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</si>
  <si>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</si>
  <si>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</si>
  <si>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</si>
  <si>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</si>
  <si>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</si>
  <si>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</si>
  <si>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</si>
  <si>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</si>
  <si>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</si>
  <si>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</si>
  <si>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</si>
  <si>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</si>
  <si>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</si>
  <si>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</si>
  <si>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</si>
  <si>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</si>
  <si>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</si>
  <si>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</si>
  <si>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</si>
  <si>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</si>
  <si>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</si>
  <si>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</si>
  <si>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</si>
  <si>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</si>
  <si>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</si>
  <si>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</si>
  <si>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</si>
  <si>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</si>
  <si>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</si>
  <si>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</si>
  <si>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</si>
  <si>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</si>
  <si>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</si>
  <si>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</si>
  <si>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</si>
  <si>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</si>
  <si>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</si>
  <si>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</si>
  <si>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</si>
  <si>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</si>
  <si>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</si>
  <si>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</si>
  <si>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</si>
  <si>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</si>
  <si>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</si>
  <si>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</si>
  <si>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</si>
  <si>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</si>
  <si>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</si>
  <si>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</si>
  <si>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</si>
  <si>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</si>
  <si>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</si>
  <si>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</si>
  <si>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</si>
  <si>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</si>
  <si>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</si>
  <si>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</si>
  <si>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</si>
  <si>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</si>
  <si>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</si>
  <si>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</si>
  <si>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</si>
  <si>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</si>
  <si>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</si>
  <si>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</si>
  <si>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</si>
  <si>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</si>
  <si>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</si>
  <si>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</si>
  <si>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</si>
  <si>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</si>
  <si>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</si>
  <si>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</si>
  <si>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</si>
  <si>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</si>
  <si>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</si>
  <si>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</si>
  <si>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</si>
  <si>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</si>
  <si>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</si>
  <si>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</si>
  <si>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</si>
  <si>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</si>
  <si>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</si>
  <si>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</si>
  <si>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</si>
  <si>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</si>
  <si>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</si>
  <si>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</si>
  <si>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</si>
  <si>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</si>
  <si>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</si>
  <si>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</si>
  <si>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</si>
  <si>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</si>
  <si>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</si>
  <si>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</si>
  <si>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</si>
  <si>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</si>
  <si>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</si>
  <si>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</si>
  <si>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</si>
  <si>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</si>
  <si>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</si>
  <si>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</si>
  <si>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</si>
  <si>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</si>
  <si>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</si>
  <si>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</si>
  <si>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</si>
  <si>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</si>
  <si>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</si>
  <si>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</si>
  <si>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</si>
  <si>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</si>
  <si>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</si>
  <si>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</si>
  <si>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</si>
  <si>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</si>
  <si>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</si>
  <si>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</si>
  <si>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</si>
  <si>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</si>
  <si>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</si>
  <si>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</si>
  <si>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</si>
  <si>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</si>
  <si>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</si>
  <si>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</si>
  <si>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</si>
  <si>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</si>
  <si>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</si>
  <si>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</si>
  <si>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</si>
  <si>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</si>
  <si>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</si>
  <si>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</si>
  <si>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</si>
  <si>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</si>
  <si>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</si>
  <si>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</si>
  <si>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</si>
  <si>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</si>
  <si>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</si>
  <si>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</si>
  <si>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</si>
  <si>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</si>
  <si>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</si>
  <si>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</si>
  <si>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</si>
  <si>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</si>
  <si>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</si>
  <si>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</si>
  <si>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</si>
  <si>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</si>
  <si>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</si>
  <si>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</si>
  <si>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</si>
  <si>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</si>
  <si>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</si>
  <si>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</si>
  <si>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</si>
  <si>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</si>
  <si>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</si>
  <si>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</si>
  <si>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</si>
  <si>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</si>
  <si>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</si>
  <si>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</si>
  <si>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</si>
  <si>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</si>
  <si>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</si>
  <si>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</si>
  <si>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</si>
  <si>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</si>
  <si>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</si>
  <si>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</si>
  <si>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</si>
  <si>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</si>
  <si>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</si>
  <si>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</si>
  <si>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</si>
  <si>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</si>
  <si>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</si>
  <si>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</si>
  <si>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</si>
  <si>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</si>
  <si>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</si>
  <si>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</si>
  <si>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</si>
  <si>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</si>
  <si>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</si>
  <si>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</si>
  <si>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</si>
  <si>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</si>
  <si>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</si>
  <si>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</si>
  <si>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</si>
  <si>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</si>
  <si>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</si>
  <si>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</si>
  <si>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</si>
  <si>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</si>
  <si>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</si>
  <si>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</si>
  <si>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</si>
  <si>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</si>
  <si>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</si>
  <si>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</si>
  <si>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</si>
  <si>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</si>
  <si>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</si>
  <si>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</si>
  <si>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</si>
  <si>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</si>
  <si>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</si>
  <si>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</si>
  <si>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</si>
  <si>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</si>
  <si>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</si>
  <si>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</si>
  <si>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</si>
  <si>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</si>
  <si>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</si>
  <si>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</si>
  <si>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</si>
  <si>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</si>
  <si>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</si>
  <si>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</si>
  <si>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</si>
  <si>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</si>
  <si>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</si>
  <si>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</si>
  <si>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</si>
  <si>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</si>
  <si>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</si>
  <si>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</si>
  <si>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</si>
  <si>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</si>
  <si>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</si>
  <si>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</si>
  <si>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</si>
  <si>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</si>
  <si>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</si>
  <si>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</si>
  <si>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</si>
  <si>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</si>
  <si>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</si>
  <si>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</si>
  <si>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</si>
  <si>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</si>
  <si>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</si>
  <si>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</si>
  <si>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</si>
  <si>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</si>
  <si>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</si>
  <si>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</si>
  <si>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</si>
  <si>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</si>
  <si>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</si>
  <si>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</si>
  <si>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</si>
  <si>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</si>
  <si>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</si>
  <si>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</si>
  <si>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</si>
  <si>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</si>
  <si>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</si>
  <si>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</si>
  <si>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</si>
  <si>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</si>
  <si>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</si>
  <si>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</si>
  <si>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</si>
  <si>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</si>
  <si>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</si>
  <si>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</si>
  <si>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</si>
  <si>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</si>
  <si>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</si>
  <si>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</si>
  <si>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</si>
  <si>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</si>
  <si>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</si>
  <si>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</si>
  <si>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</si>
  <si>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</si>
  <si>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</si>
  <si>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</si>
  <si>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</si>
  <si>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</si>
  <si>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</si>
  <si>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</si>
  <si>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</si>
  <si>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</si>
  <si>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</si>
  <si>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</si>
  <si>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</si>
  <si>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</si>
  <si>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</si>
  <si>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</si>
  <si>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</si>
  <si>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</si>
  <si>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</si>
  <si>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</si>
  <si>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</si>
  <si>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</si>
  <si>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</si>
  <si>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</si>
  <si>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</si>
  <si>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</si>
  <si>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</si>
  <si>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</si>
  <si>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</si>
  <si>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</si>
  <si>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</si>
  <si>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</si>
  <si>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</si>
  <si>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</si>
  <si>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</si>
  <si>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</si>
  <si>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</si>
  <si>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</si>
  <si>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</si>
  <si>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</si>
  <si>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</si>
  <si>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</si>
  <si>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</si>
  <si>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</si>
  <si>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</si>
  <si>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</si>
  <si>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</si>
  <si>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</si>
  <si>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</si>
  <si>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</si>
  <si>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</si>
  <si>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</si>
  <si>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</si>
  <si>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</si>
  <si>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</si>
  <si>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</si>
  <si>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</si>
  <si>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</si>
  <si>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</si>
  <si>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</si>
  <si>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</si>
  <si>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</si>
  <si>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</si>
  <si>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</si>
  <si>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</si>
  <si>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</si>
  <si>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</si>
  <si>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</si>
  <si>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</si>
  <si>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</si>
  <si>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</si>
  <si>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</si>
  <si>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</si>
  <si>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</si>
  <si>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</si>
  <si>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</si>
  <si>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</si>
  <si>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</si>
  <si>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</si>
  <si>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</si>
  <si>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</si>
  <si>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</si>
  <si>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</si>
  <si>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</si>
  <si>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</si>
  <si>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</si>
  <si>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</si>
  <si>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</si>
  <si>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</si>
  <si>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</si>
  <si>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</si>
  <si>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</si>
  <si>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</si>
  <si>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</si>
  <si>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</si>
  <si>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</si>
  <si>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</si>
  <si>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</si>
  <si>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</si>
  <si>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</si>
  <si>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</si>
  <si>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</si>
  <si>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</si>
  <si>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</si>
  <si>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</si>
  <si>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</si>
  <si>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</si>
  <si>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</si>
  <si>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</si>
  <si>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</si>
  <si>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</si>
  <si>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</si>
  <si>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</si>
  <si>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</si>
  <si>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</si>
  <si>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</si>
  <si>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</si>
  <si>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</si>
  <si>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</si>
  <si>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</si>
  <si>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</si>
  <si>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</si>
  <si>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</si>
  <si>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</si>
  <si>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</si>
  <si>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</si>
  <si>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</si>
  <si>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</si>
  <si>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</si>
  <si>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</si>
  <si>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</si>
  <si>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</si>
  <si>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</si>
  <si>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</si>
  <si>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</si>
  <si>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</si>
  <si>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</si>
  <si>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</si>
  <si>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</si>
  <si>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</si>
  <si>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</si>
  <si>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</si>
  <si>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</si>
  <si>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</si>
  <si>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</si>
  <si>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</si>
  <si>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</si>
  <si>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</si>
  <si>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</si>
  <si>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</si>
  <si>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</si>
  <si>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</si>
  <si>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</si>
  <si>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</si>
  <si>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</si>
  <si>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</si>
  <si>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</si>
  <si>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</si>
  <si>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</si>
  <si>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</si>
  <si>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</si>
  <si>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</si>
  <si>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</si>
  <si>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</si>
  <si>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</si>
  <si>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</si>
  <si>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</si>
  <si>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</si>
  <si>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</si>
  <si>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</si>
  <si>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</si>
  <si>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</si>
  <si>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</si>
  <si>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</si>
  <si>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</si>
  <si>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</si>
  <si>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</si>
  <si>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</si>
  <si>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</si>
  <si>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</si>
  <si>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</si>
  <si>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</si>
  <si>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</si>
  <si>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</si>
  <si>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</si>
  <si>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</si>
  <si>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</si>
  <si>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</si>
  <si>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</si>
  <si>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</si>
  <si>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</si>
  <si>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</si>
  <si>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</si>
  <si>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</si>
  <si>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</si>
  <si>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</si>
  <si>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</si>
  <si>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</si>
  <si>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</si>
  <si>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</si>
  <si>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</si>
  <si>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</si>
  <si>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</si>
  <si>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</si>
  <si>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</si>
  <si>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</si>
  <si>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</si>
  <si>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</si>
  <si>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</si>
  <si>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</si>
  <si>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</si>
  <si>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</si>
  <si>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</si>
  <si>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</si>
  <si>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</si>
  <si>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</si>
  <si>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</si>
  <si>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</si>
  <si>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</si>
  <si>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</si>
  <si>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</si>
  <si>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</si>
  <si>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</si>
  <si>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</si>
  <si>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</si>
  <si>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</si>
  <si>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</si>
  <si>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</si>
  <si>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</si>
  <si>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</si>
  <si>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</si>
  <si>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</si>
  <si>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</si>
  <si>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</si>
  <si>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</si>
  <si>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</si>
  <si>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</si>
  <si>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</si>
  <si>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</si>
  <si>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</si>
  <si>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</si>
  <si>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</si>
  <si>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</si>
  <si>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</si>
  <si>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</si>
  <si>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</si>
  <si>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</si>
  <si>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</si>
  <si>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</si>
  <si>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</si>
  <si>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</si>
  <si>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</si>
  <si>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</si>
  <si>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</si>
  <si>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</si>
  <si>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</si>
  <si>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</si>
  <si>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</si>
  <si>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</si>
  <si>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</si>
  <si>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</si>
  <si>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</si>
  <si>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</si>
  <si>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</si>
  <si>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</si>
  <si>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</si>
  <si>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</si>
  <si>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</si>
  <si>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</si>
  <si>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</si>
  <si>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</si>
  <si>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</si>
  <si>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</si>
  <si>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</si>
  <si>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</si>
  <si>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</si>
  <si>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</si>
  <si>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</si>
  <si>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</si>
  <si>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</si>
  <si>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</si>
  <si>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</si>
  <si>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</si>
  <si>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</si>
  <si>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</si>
  <si>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</si>
  <si>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</si>
  <si>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</si>
  <si>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</si>
  <si>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</si>
  <si>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</si>
  <si>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</si>
  <si>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</si>
  <si>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</si>
  <si>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</si>
  <si>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</si>
  <si>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</si>
  <si>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</si>
  <si>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</si>
  <si>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</si>
  <si>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</si>
  <si>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</si>
  <si>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</si>
  <si>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</si>
  <si>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</si>
  <si>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</si>
  <si>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</si>
  <si>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</si>
  <si>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</si>
  <si>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</si>
  <si>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</si>
  <si>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</si>
  <si>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</si>
  <si>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</si>
  <si>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</si>
  <si>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</si>
  <si>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</si>
  <si>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</si>
  <si>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</si>
  <si>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</si>
  <si>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</si>
  <si>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</si>
  <si>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</si>
  <si>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</si>
  <si>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</si>
  <si>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</si>
  <si>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</si>
  <si>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</si>
  <si>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</si>
  <si>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</si>
  <si>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</si>
  <si>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</si>
  <si>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</si>
  <si>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</si>
  <si>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</si>
  <si>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</si>
  <si>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</si>
  <si>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</si>
  <si>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</si>
  <si>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</si>
  <si>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</si>
  <si>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</si>
  <si>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</si>
  <si>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</si>
  <si>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</si>
  <si>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</si>
  <si>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</si>
  <si>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</si>
  <si>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</si>
  <si>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</si>
  <si>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</si>
  <si>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</si>
  <si>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</si>
  <si>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</si>
  <si>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</si>
  <si>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</si>
  <si>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</si>
  <si>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</si>
  <si>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</si>
  <si>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</si>
  <si>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</si>
  <si>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</si>
  <si>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</si>
  <si>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</si>
  <si>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</si>
  <si>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</si>
  <si>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</si>
  <si>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</si>
  <si>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</si>
  <si>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</si>
  <si>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</si>
  <si>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</si>
  <si>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</si>
  <si>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</si>
  <si>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</si>
  <si>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</si>
  <si>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</si>
  <si>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</si>
  <si>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</si>
  <si>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</si>
  <si>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</si>
  <si>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</si>
  <si>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</si>
  <si>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</si>
  <si>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</si>
  <si>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</si>
  <si>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</si>
  <si>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</si>
  <si>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</si>
  <si>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</si>
  <si>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</si>
  <si>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</si>
  <si>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</si>
  <si>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</si>
  <si>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</si>
  <si>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</si>
  <si>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</si>
  <si>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</si>
  <si>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</si>
  <si>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</si>
  <si>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</si>
  <si>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</si>
  <si>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</si>
  <si>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</si>
  <si>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</si>
  <si>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</si>
  <si>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</si>
  <si>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</si>
  <si>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</si>
  <si>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</si>
  <si>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</si>
  <si>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</si>
  <si>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</si>
  <si>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</si>
  <si>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</si>
  <si>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</si>
  <si>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</si>
  <si>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</si>
  <si>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</si>
  <si>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</si>
  <si>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</si>
  <si>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</si>
  <si>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</si>
  <si>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</si>
  <si>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</si>
  <si>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</si>
  <si>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</si>
  <si>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</si>
  <si>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</si>
  <si>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</si>
  <si>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</si>
  <si>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</si>
  <si>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</si>
  <si>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</si>
  <si>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</si>
  <si>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</si>
  <si>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</si>
  <si>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</si>
  <si>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</si>
  <si>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</si>
  <si>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</si>
  <si>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</si>
  <si>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</si>
  <si>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</si>
  <si>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</si>
  <si>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</si>
  <si>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</si>
  <si>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</si>
  <si>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</si>
  <si>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</si>
  <si>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</si>
  <si>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</si>
  <si>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</si>
  <si>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</si>
  <si>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</si>
  <si>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</si>
  <si>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</si>
  <si>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</si>
  <si>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</si>
  <si>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</si>
  <si>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</si>
  <si>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</si>
  <si>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</si>
  <si>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</si>
  <si>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</si>
  <si>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</si>
  <si>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</si>
  <si>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</si>
  <si>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</si>
  <si>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</si>
  <si>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</si>
  <si>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</si>
  <si>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</si>
  <si>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</si>
  <si>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</si>
  <si>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</si>
  <si>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</si>
  <si>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</si>
  <si>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</si>
  <si>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</si>
  <si>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</si>
  <si>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</si>
  <si>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</si>
  <si>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</si>
  <si>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</si>
  <si>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</si>
  <si>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</si>
  <si>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</si>
  <si>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</si>
  <si>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</si>
  <si>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</si>
  <si>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</si>
  <si>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</si>
  <si>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</si>
  <si>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</si>
  <si>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</si>
  <si>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</si>
  <si>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</si>
  <si>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</si>
  <si>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</si>
  <si>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</si>
  <si>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</si>
  <si>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</si>
  <si>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</si>
  <si>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</si>
  <si>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</si>
  <si>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</si>
  <si>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</si>
  <si>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</si>
  <si>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</si>
  <si>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</si>
  <si>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</si>
  <si>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</si>
  <si>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</si>
  <si>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</si>
  <si>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</si>
  <si>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</si>
  <si>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</si>
  <si>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</si>
  <si>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</si>
  <si>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</si>
  <si>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</si>
  <si>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</si>
  <si>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</si>
  <si>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</si>
  <si>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</si>
  <si>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</si>
  <si>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</si>
  <si>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</si>
  <si>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</si>
  <si>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</si>
  <si>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</si>
  <si>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</si>
  <si>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</si>
  <si>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</si>
  <si>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</si>
  <si>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</si>
  <si>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</si>
  <si>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</si>
  <si>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</si>
  <si>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</si>
  <si>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</si>
  <si>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</si>
  <si>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</si>
  <si>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</si>
  <si>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</si>
  <si>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</si>
  <si>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</si>
  <si>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</si>
  <si>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</si>
  <si>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</si>
  <si>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</si>
  <si>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</si>
  <si>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</si>
  <si>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</si>
  <si>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</si>
  <si>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</si>
  <si>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</si>
  <si>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</si>
  <si>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</si>
  <si>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</si>
  <si>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</si>
  <si>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</si>
  <si>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</si>
  <si>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</si>
  <si>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</si>
  <si>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</si>
  <si>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</si>
  <si>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</si>
  <si>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</si>
  <si>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</si>
  <si>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</si>
  <si>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</si>
  <si>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</si>
  <si>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</si>
  <si>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</si>
  <si>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</si>
  <si>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</si>
  <si>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</si>
  <si>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</si>
  <si>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</si>
  <si>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</si>
  <si>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</si>
  <si>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</si>
  <si>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</si>
  <si>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</si>
  <si>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</si>
  <si>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</si>
  <si>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</si>
  <si>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</si>
  <si>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</si>
  <si>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</si>
  <si>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</si>
  <si>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</si>
  <si>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</si>
  <si>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</si>
  <si>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</si>
  <si>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</si>
  <si>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</si>
  <si>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</si>
  <si>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</si>
  <si>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</si>
  <si>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</si>
  <si>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</si>
  <si>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</si>
  <si>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</si>
  <si>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</si>
  <si>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</si>
  <si>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</si>
  <si>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</si>
  <si>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</si>
  <si>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</si>
  <si>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</si>
  <si>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</si>
  <si>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</si>
  <si>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</si>
  <si>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</si>
  <si>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</si>
  <si>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</si>
  <si>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</si>
  <si>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</si>
  <si>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</si>
  <si>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</si>
  <si>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</si>
  <si>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</si>
  <si>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</si>
  <si>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</si>
  <si>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</si>
  <si>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</si>
  <si>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</si>
  <si>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</si>
  <si>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</si>
  <si>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</si>
  <si>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</si>
  <si>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</si>
  <si>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</si>
  <si>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</si>
  <si>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</si>
  <si>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</si>
  <si>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</si>
  <si>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</si>
  <si>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</si>
  <si>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</si>
  <si>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</si>
  <si>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</si>
  <si>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</si>
  <si>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</si>
  <si>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</si>
  <si>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</si>
  <si>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</si>
  <si>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</si>
  <si>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</si>
  <si>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</si>
  <si>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</si>
  <si>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</si>
  <si>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</si>
  <si>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</si>
  <si>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</si>
  <si>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</si>
  <si>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</si>
  <si>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</si>
  <si>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</si>
  <si>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</si>
  <si>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</si>
  <si>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</si>
  <si>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</si>
  <si>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</si>
  <si>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</si>
  <si>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</si>
  <si>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</si>
  <si>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</si>
  <si>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</si>
  <si>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</si>
  <si>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</si>
  <si>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</si>
  <si>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</si>
  <si>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</si>
  <si>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</si>
  <si>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</si>
  <si>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</si>
  <si>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</si>
  <si>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</si>
  <si>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</si>
  <si>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</si>
  <si>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</si>
  <si>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</si>
  <si>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</si>
  <si>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</si>
  <si>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</si>
  <si>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</si>
  <si>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</si>
  <si>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</si>
  <si>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</si>
  <si>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</si>
  <si>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</si>
  <si>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</si>
  <si>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</si>
  <si>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</si>
  <si>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</si>
  <si>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</si>
  <si>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</si>
  <si>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</si>
  <si>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</si>
  <si>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</si>
  <si>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</si>
  <si>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</si>
  <si>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</si>
  <si>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</si>
  <si>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</si>
  <si>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</si>
  <si>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</si>
  <si>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</si>
  <si>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</si>
  <si>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</si>
  <si>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</si>
  <si>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</si>
  <si>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</si>
  <si>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</si>
  <si>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</si>
  <si>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</si>
  <si>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</si>
  <si>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</si>
  <si>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</si>
  <si>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</si>
  <si>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</si>
  <si>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</si>
  <si>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</si>
  <si>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</si>
  <si>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</si>
  <si>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</si>
  <si>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</si>
  <si>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</si>
  <si>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</si>
  <si>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</si>
  <si>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</si>
  <si>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</si>
  <si>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</si>
  <si>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</si>
  <si>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</si>
  <si>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</si>
  <si>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</si>
  <si>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</si>
  <si>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</si>
  <si>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</si>
  <si>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</si>
  <si>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</si>
  <si>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</si>
  <si>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</si>
  <si>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</si>
  <si>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</si>
  <si>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</si>
  <si>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</si>
  <si>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</si>
  <si>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</si>
  <si>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</si>
  <si>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</si>
  <si>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</si>
  <si>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</si>
  <si>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</si>
  <si>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</si>
  <si>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</si>
  <si>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</si>
  <si>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</si>
  <si>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</si>
  <si>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</si>
  <si>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</si>
  <si>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</si>
  <si>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</si>
  <si>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</si>
  <si>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</si>
  <si>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</si>
  <si>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</si>
  <si>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</si>
  <si>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</si>
  <si>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</si>
  <si>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</si>
  <si>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</si>
  <si>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</si>
  <si>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</si>
  <si>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</si>
  <si>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</si>
  <si>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</si>
  <si>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</si>
  <si>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</si>
  <si>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</si>
  <si>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</si>
  <si>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</si>
  <si>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</si>
  <si>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</si>
  <si>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</si>
  <si>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</si>
  <si>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</si>
  <si>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</si>
  <si>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</si>
  <si>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</si>
  <si>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</si>
  <si>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</si>
  <si>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</si>
  <si>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</si>
  <si>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</si>
  <si>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</si>
  <si>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</si>
  <si>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</si>
  <si>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</si>
  <si>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</si>
  <si>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</si>
  <si>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</si>
  <si>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</si>
  <si>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</si>
  <si>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</si>
  <si>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</si>
  <si>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</si>
  <si>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</si>
  <si>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</si>
  <si>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</si>
  <si>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</si>
  <si>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</si>
  <si>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</si>
  <si>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</si>
  <si>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</si>
  <si>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</si>
  <si>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</si>
  <si>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</si>
  <si>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</si>
  <si>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</si>
  <si>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</si>
  <si>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</si>
  <si>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</si>
  <si>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</si>
  <si>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</si>
  <si>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</si>
  <si>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</si>
  <si>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</si>
  <si>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</si>
  <si>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</si>
  <si>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</si>
  <si>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</si>
  <si>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</si>
  <si>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</si>
  <si>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</si>
  <si>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</si>
  <si>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</si>
  <si>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</si>
  <si>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</si>
  <si>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</si>
  <si>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</si>
  <si>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</si>
  <si>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</si>
  <si>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</si>
  <si>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</si>
  <si>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</si>
  <si>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</si>
  <si>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</si>
  <si>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</si>
  <si>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</si>
  <si>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</si>
  <si>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</si>
  <si>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</si>
  <si>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</si>
  <si>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</si>
  <si>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</si>
  <si>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</si>
  <si>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</si>
  <si>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</si>
  <si>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</si>
  <si>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</si>
  <si>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</si>
  <si>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</si>
  <si>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</si>
  <si>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</si>
  <si>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</si>
  <si>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</si>
  <si>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</si>
  <si>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</si>
  <si>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</si>
  <si>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</si>
  <si>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</si>
  <si>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</si>
  <si>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</si>
  <si>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</si>
  <si>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</si>
  <si>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</si>
  <si>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</si>
  <si>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</si>
  <si>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</si>
  <si>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</si>
  <si>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</si>
  <si>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</si>
  <si>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</si>
  <si>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</si>
  <si>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</si>
  <si>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</si>
  <si>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</si>
  <si>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</si>
  <si>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</si>
  <si>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</si>
  <si>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</si>
  <si>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</si>
  <si>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</si>
  <si>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</si>
  <si>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</si>
  <si>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</si>
  <si>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</si>
  <si>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</si>
  <si>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</si>
  <si>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</si>
  <si>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</si>
  <si>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</si>
  <si>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</si>
  <si>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</si>
  <si>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</si>
  <si>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</si>
  <si>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</si>
  <si>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</si>
  <si>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</si>
  <si>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</si>
  <si>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</si>
  <si>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</si>
  <si>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</si>
  <si>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</si>
  <si>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</si>
  <si>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</si>
  <si>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</si>
  <si>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</si>
  <si>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</si>
  <si>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</si>
  <si>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</si>
  <si>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</si>
  <si>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</si>
  <si>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</si>
  <si>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</si>
  <si>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</si>
  <si>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</si>
  <si>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</si>
  <si>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</si>
  <si>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</si>
  <si>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</si>
  <si>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</si>
  <si>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</si>
  <si>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</si>
  <si>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</si>
  <si>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</si>
  <si>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</si>
  <si>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</si>
  <si>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</si>
  <si>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</si>
  <si>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</si>
  <si>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</si>
  <si>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</si>
  <si>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</si>
  <si>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</si>
  <si>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</si>
  <si>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</si>
  <si>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</si>
  <si>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</si>
  <si>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</si>
  <si>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</si>
  <si>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</si>
  <si>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</si>
  <si>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</si>
  <si>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</si>
  <si>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</si>
  <si>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</si>
  <si>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</si>
  <si>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</si>
  <si>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</si>
  <si>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</si>
  <si>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</si>
  <si>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</si>
  <si>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</si>
  <si>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</si>
  <si>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</si>
  <si>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</si>
  <si>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</si>
  <si>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</si>
  <si>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</si>
  <si>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</si>
  <si>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</si>
  <si>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</si>
  <si>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</si>
  <si>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</si>
  <si>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</si>
  <si>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</si>
  <si>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</si>
  <si>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</si>
  <si>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</si>
  <si>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</si>
  <si>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</si>
  <si>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</si>
  <si>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</si>
  <si>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</si>
  <si>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</si>
  <si>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</si>
  <si>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</si>
  <si>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</si>
  <si>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</si>
  <si>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</si>
  <si>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</si>
  <si>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</si>
  <si>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</si>
  <si>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</si>
  <si>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</si>
  <si>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</si>
  <si>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</si>
  <si>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</si>
  <si>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</si>
  <si>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</si>
  <si>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</si>
  <si>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</si>
  <si>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</si>
  <si>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</si>
  <si>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</si>
  <si>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</si>
  <si>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</si>
  <si>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</si>
  <si>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</si>
  <si>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</si>
  <si>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</si>
  <si>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</si>
  <si>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</si>
  <si>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</si>
  <si>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</si>
  <si>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</si>
  <si>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</si>
  <si>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</si>
  <si>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</si>
  <si>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</si>
  <si>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</si>
  <si>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</si>
  <si>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</si>
  <si>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</si>
  <si>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</si>
  <si>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</si>
  <si>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</si>
  <si>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</si>
  <si>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</si>
  <si>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</si>
  <si>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</si>
  <si>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</si>
  <si>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</si>
  <si>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</si>
  <si>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</si>
  <si>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</si>
  <si>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</si>
  <si>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</si>
  <si>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</si>
  <si>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</si>
  <si>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</si>
  <si>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</si>
  <si>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</si>
  <si>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</si>
  <si>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</si>
  <si>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</si>
  <si>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</si>
  <si>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</si>
  <si>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</si>
  <si>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</si>
  <si>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</si>
  <si>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</si>
  <si>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</si>
  <si>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</si>
  <si>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</si>
  <si>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</si>
  <si>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</si>
  <si>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</si>
  <si>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</si>
  <si>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</si>
  <si>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</si>
  <si>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</si>
  <si>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</si>
  <si>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</si>
  <si>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</si>
  <si>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</si>
  <si>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</si>
  <si>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</si>
  <si>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</si>
  <si>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</si>
  <si>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</si>
  <si>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</si>
  <si>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</si>
  <si>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</si>
  <si>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</si>
  <si>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</si>
  <si>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</si>
  <si>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</si>
  <si>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</si>
  <si>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</si>
  <si>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</si>
  <si>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</si>
  <si>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</si>
  <si>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</si>
  <si>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</si>
  <si>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</si>
  <si>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</si>
  <si>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</si>
  <si>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</si>
  <si>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</si>
  <si>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</si>
  <si>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</si>
  <si>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</si>
  <si>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</si>
  <si>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</si>
  <si>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</si>
  <si>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</si>
  <si>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</si>
  <si>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</si>
  <si>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</si>
  <si>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</si>
  <si>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</si>
  <si>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</si>
  <si>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</si>
  <si>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</si>
  <si>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</si>
  <si>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</si>
  <si>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</si>
  <si>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</si>
  <si>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</si>
  <si>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</si>
  <si>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</si>
  <si>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</si>
  <si>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</si>
  <si>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</si>
  <si>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</si>
  <si>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</si>
  <si>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</si>
  <si>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</si>
  <si>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</si>
  <si>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</si>
  <si>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</si>
  <si>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</si>
  <si>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</si>
  <si>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</si>
  <si>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</si>
  <si>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</si>
  <si>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</si>
  <si>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</si>
  <si>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</si>
  <si>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</si>
  <si>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</si>
  <si>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</si>
  <si>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</si>
  <si>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</si>
  <si>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</si>
  <si>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</si>
  <si>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</si>
  <si>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</si>
  <si>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</si>
  <si>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</si>
  <si>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</si>
  <si>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</si>
  <si>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</si>
  <si>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</si>
  <si>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</si>
  <si>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</si>
  <si>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</si>
  <si>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</si>
  <si>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</si>
  <si>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</si>
  <si>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</si>
  <si>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</si>
  <si>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</si>
  <si>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</si>
  <si>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</si>
  <si>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</si>
  <si>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</si>
  <si>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</si>
  <si>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</si>
  <si>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</si>
  <si>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</si>
  <si>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</si>
  <si>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</si>
  <si>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</si>
  <si>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</si>
  <si>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</si>
  <si>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</si>
  <si>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</si>
  <si>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</si>
  <si>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</si>
  <si>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</si>
  <si>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</si>
  <si>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</si>
  <si>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</si>
  <si>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</si>
  <si>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</si>
  <si>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</si>
  <si>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</si>
  <si>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</si>
  <si>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</si>
  <si>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</si>
  <si>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</si>
  <si>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</si>
  <si>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</si>
  <si>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</si>
  <si>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</si>
  <si>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</si>
  <si>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</si>
  <si>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</si>
  <si>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</si>
  <si>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</si>
  <si>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</si>
  <si>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</si>
  <si>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</si>
  <si>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</si>
  <si>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</si>
  <si>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</si>
  <si>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</si>
  <si>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</si>
  <si>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</si>
  <si>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</si>
  <si>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</si>
  <si>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</si>
  <si>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</si>
  <si>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</si>
  <si>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</si>
  <si>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</si>
  <si>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</si>
  <si>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</si>
  <si>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</si>
  <si>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</si>
  <si>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</si>
  <si>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</si>
  <si>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</si>
  <si>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</si>
  <si>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</si>
  <si>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</si>
  <si>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</si>
  <si>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</si>
  <si>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</si>
  <si>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</si>
  <si>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</si>
  <si>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</si>
  <si>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</si>
  <si>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</si>
  <si>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</si>
  <si>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</si>
  <si>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</si>
  <si>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</si>
  <si>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</si>
  <si>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</si>
  <si>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</si>
  <si>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</si>
  <si>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</si>
  <si>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</si>
  <si>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</si>
  <si>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</si>
  <si>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</si>
  <si>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</si>
  <si>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</si>
  <si>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</si>
  <si>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</si>
  <si>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</si>
  <si>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</si>
  <si>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</si>
  <si>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</si>
  <si>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</si>
  <si>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</si>
  <si>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</si>
  <si>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</si>
  <si>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</si>
  <si>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</si>
  <si>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</si>
  <si>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</si>
  <si>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</si>
  <si>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</si>
  <si>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</si>
  <si>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</si>
  <si>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</si>
  <si>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</si>
  <si>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</si>
  <si>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</si>
  <si>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</si>
  <si>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</si>
  <si>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</si>
  <si>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</si>
  <si>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</si>
  <si>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</si>
  <si>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</si>
  <si>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</si>
  <si>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</si>
  <si>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</si>
  <si>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</si>
  <si>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</si>
  <si>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</si>
  <si>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</si>
  <si>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</si>
  <si>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</si>
  <si>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</si>
  <si>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</si>
  <si>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</si>
  <si>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</si>
  <si>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</si>
  <si>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</si>
  <si>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</si>
  <si>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</si>
  <si>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</si>
  <si>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</si>
  <si>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</si>
  <si>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</si>
  <si>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</si>
  <si>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</si>
  <si>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</si>
  <si>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</si>
  <si>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</si>
  <si>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</si>
  <si>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</si>
  <si>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</si>
  <si>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</si>
  <si>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</si>
  <si>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</si>
  <si>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</si>
  <si>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</si>
  <si>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</si>
  <si>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</si>
  <si>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</si>
  <si>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</si>
  <si>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</si>
  <si>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</si>
  <si>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</si>
  <si>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</si>
  <si>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</si>
  <si>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</si>
  <si>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</si>
  <si>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</si>
  <si>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</si>
  <si>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</si>
  <si>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</si>
  <si>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</si>
  <si>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</si>
  <si>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</si>
  <si>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</si>
  <si>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</si>
  <si>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</si>
  <si>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</si>
  <si>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</si>
  <si>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</si>
  <si>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</si>
  <si>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</si>
  <si>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</si>
  <si>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</si>
  <si>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</si>
  <si>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</si>
  <si>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</si>
  <si>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</si>
  <si>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</si>
  <si>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</si>
  <si>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</si>
  <si>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</si>
  <si>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</si>
  <si>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</si>
  <si>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</si>
  <si>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</si>
  <si>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</si>
  <si>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</si>
  <si>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</si>
  <si>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</si>
  <si>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</si>
  <si>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</si>
  <si>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</si>
  <si>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</si>
  <si>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</si>
  <si>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</si>
  <si>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</si>
  <si>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</si>
  <si>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</si>
  <si>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</si>
  <si>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</si>
  <si>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</si>
  <si>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</si>
  <si>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</si>
  <si>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</si>
  <si>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</si>
  <si>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</si>
  <si>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</si>
  <si>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</si>
  <si>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</si>
  <si>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</si>
  <si>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</si>
  <si>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</si>
  <si>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</si>
  <si>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</si>
  <si>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</si>
  <si>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</si>
  <si>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</si>
  <si>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</si>
  <si>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</si>
  <si>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</si>
  <si>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</si>
  <si>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</si>
  <si>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</si>
  <si>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</si>
  <si>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</si>
  <si>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</si>
  <si>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</si>
  <si>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</si>
  <si>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</si>
  <si>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</si>
  <si>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</si>
  <si>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</si>
  <si>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</si>
  <si>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</si>
  <si>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</si>
  <si>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</si>
  <si>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</si>
  <si>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</si>
  <si>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</si>
  <si>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</si>
  <si>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</si>
  <si>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</si>
  <si>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</si>
  <si>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</si>
  <si>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</si>
  <si>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</si>
  <si>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</si>
  <si>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</si>
  <si>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</si>
  <si>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</si>
  <si>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</si>
  <si>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</si>
  <si>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</si>
  <si>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</si>
  <si>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</si>
  <si>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</si>
  <si>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</si>
  <si>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</si>
  <si>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</si>
  <si>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</si>
  <si>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</si>
  <si>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</si>
  <si>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</si>
  <si>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</si>
  <si>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</si>
  <si>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</si>
  <si>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</si>
  <si>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</si>
  <si>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</si>
  <si>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</si>
  <si>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</si>
  <si>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</si>
  <si>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</si>
  <si>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</si>
  <si>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</si>
  <si>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</si>
  <si>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</si>
  <si>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</si>
  <si>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</si>
  <si>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</si>
  <si>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</si>
  <si>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</si>
  <si>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</si>
  <si>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</si>
  <si>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</si>
  <si>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</si>
  <si>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</si>
  <si>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</si>
  <si>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</si>
  <si>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</si>
  <si>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</si>
  <si>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</si>
  <si>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</si>
  <si>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</si>
  <si>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</si>
  <si>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</si>
  <si>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</si>
  <si>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</si>
  <si>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</si>
  <si>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</si>
  <si>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</si>
  <si>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</si>
  <si>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</si>
  <si>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</si>
  <si>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</si>
  <si>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</si>
  <si>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</si>
  <si>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</si>
  <si>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</si>
  <si>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</si>
  <si>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</si>
  <si>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</si>
  <si>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</si>
  <si>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</si>
  <si>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</si>
  <si>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</si>
  <si>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</si>
  <si>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</si>
  <si>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</si>
  <si>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</si>
  <si>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</si>
  <si>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</si>
  <si>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</si>
  <si>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</si>
  <si>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</si>
  <si>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</si>
  <si>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</si>
  <si>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</si>
  <si>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</si>
  <si>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</si>
  <si>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</si>
  <si>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</si>
  <si>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</si>
  <si>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</si>
  <si>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</si>
  <si>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</si>
  <si>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</si>
  <si>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</si>
  <si>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</si>
  <si>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</si>
  <si>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</si>
  <si>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</si>
  <si>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</si>
  <si>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</si>
  <si>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</si>
  <si>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</si>
  <si>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</si>
  <si>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</si>
  <si>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</si>
  <si>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</si>
  <si>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</si>
  <si>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</si>
  <si>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</si>
  <si>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</si>
  <si>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</si>
  <si>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</si>
  <si>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</si>
  <si>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</si>
  <si>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</si>
  <si>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</si>
  <si>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</si>
  <si>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</si>
  <si>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</si>
  <si>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</si>
  <si>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</si>
  <si>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</si>
  <si>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</si>
  <si>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</si>
  <si>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</si>
  <si>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</si>
  <si>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</si>
  <si>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</si>
  <si>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</si>
  <si>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</si>
  <si>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</si>
  <si>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</si>
  <si>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</si>
  <si>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</si>
  <si>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</si>
  <si>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</si>
  <si>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</si>
  <si>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</si>
  <si>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</si>
  <si>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</si>
  <si>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</si>
  <si>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</si>
  <si>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</si>
  <si>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</si>
  <si>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</si>
  <si>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</si>
  <si>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</si>
  <si>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</si>
  <si>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</si>
  <si>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</si>
  <si>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</si>
  <si>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</si>
  <si>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</si>
  <si>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</si>
  <si>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</si>
  <si>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</si>
  <si>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</si>
  <si>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</si>
  <si>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</si>
  <si>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</si>
  <si>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</si>
  <si>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</si>
  <si>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</si>
  <si>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</si>
  <si>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</si>
  <si>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</si>
  <si>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</si>
  <si>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</si>
  <si>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</si>
  <si>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</si>
  <si>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</si>
  <si>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</si>
  <si>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</si>
  <si>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</si>
  <si>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</si>
  <si>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</si>
  <si>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</si>
  <si>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</si>
  <si>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</si>
  <si>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</si>
  <si>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</si>
  <si>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</si>
  <si>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</si>
  <si>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</si>
  <si>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</si>
  <si>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</si>
  <si>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</si>
  <si>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</si>
  <si>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</si>
  <si>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</si>
  <si>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</si>
  <si>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</si>
  <si>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</si>
  <si>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</si>
  <si>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</si>
  <si>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</si>
  <si>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</si>
  <si>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</si>
  <si>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</si>
  <si>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</si>
  <si>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</si>
  <si>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</si>
  <si>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</si>
  <si>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</si>
  <si>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</si>
  <si>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</si>
  <si>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</si>
  <si>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</si>
  <si>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</si>
  <si>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</si>
  <si>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</si>
  <si>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</si>
  <si>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</si>
  <si>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</si>
  <si>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</si>
  <si>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</si>
  <si>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</si>
  <si>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</si>
  <si>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</si>
  <si>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</si>
  <si>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</si>
  <si>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</si>
  <si>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</si>
  <si>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</si>
  <si>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</si>
  <si>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</si>
  <si>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</si>
  <si>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</si>
  <si>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</si>
  <si>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</si>
  <si>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</si>
  <si>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</si>
  <si>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</si>
  <si>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</si>
  <si>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</si>
  <si>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</si>
  <si>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</si>
  <si>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</si>
  <si>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</si>
  <si>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</si>
  <si>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</si>
  <si>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</si>
  <si>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</si>
  <si>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</si>
  <si>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</si>
  <si>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</si>
  <si>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</si>
  <si>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</si>
  <si>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</si>
  <si>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</si>
  <si>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</si>
  <si>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</si>
  <si>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</si>
  <si>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</si>
  <si>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</si>
  <si>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</si>
  <si>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</si>
  <si>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</si>
  <si>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</si>
  <si>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</si>
  <si>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</si>
  <si>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</si>
  <si>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</si>
  <si>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</si>
  <si>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</si>
  <si>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</si>
  <si>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</si>
  <si>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</si>
  <si>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</si>
  <si>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</si>
  <si>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</si>
  <si>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</si>
  <si>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</si>
  <si>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</si>
  <si>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</si>
  <si>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</si>
  <si>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</si>
  <si>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</si>
  <si>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</si>
  <si>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</si>
  <si>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</si>
  <si>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</si>
  <si>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</si>
  <si>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</si>
  <si>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</si>
  <si>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</si>
  <si>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</si>
  <si>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</si>
  <si>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</si>
  <si>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</si>
  <si>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</si>
  <si>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</si>
  <si>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</si>
  <si>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</si>
  <si>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</si>
  <si>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</si>
  <si>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</si>
  <si>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</si>
  <si>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</si>
  <si>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</si>
  <si>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</si>
  <si>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</si>
  <si>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</si>
  <si>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</si>
  <si>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</si>
  <si>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</si>
  <si>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</si>
  <si>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</si>
  <si>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</si>
  <si>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</si>
  <si>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</si>
  <si>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</si>
  <si>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</si>
  <si>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</si>
  <si>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</si>
  <si>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</si>
  <si>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</si>
  <si>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</si>
  <si>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</si>
  <si>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</si>
  <si>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</si>
  <si>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</si>
  <si>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</si>
  <si>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</si>
  <si>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</si>
  <si>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</si>
  <si>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</si>
  <si>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</si>
  <si>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</si>
  <si>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</si>
  <si>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</si>
  <si>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</si>
  <si>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</si>
  <si>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</si>
  <si>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</si>
  <si>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</si>
  <si>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</si>
  <si>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</si>
  <si>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</si>
  <si>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</si>
  <si>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</si>
  <si>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</si>
  <si>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</si>
  <si>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</si>
  <si>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</si>
  <si>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</si>
  <si>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</si>
  <si>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</si>
  <si>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</si>
  <si>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</si>
  <si>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</si>
  <si>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</si>
  <si>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</si>
  <si>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</si>
  <si>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</si>
  <si>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</si>
  <si>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</si>
  <si>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</si>
  <si>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</si>
  <si>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</si>
  <si>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</si>
  <si>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</si>
  <si>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</si>
  <si>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</si>
  <si>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</si>
  <si>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</si>
  <si>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</si>
  <si>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</si>
  <si>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</si>
  <si>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</si>
  <si>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</si>
  <si>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</si>
  <si>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</si>
  <si>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</si>
  <si>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</si>
  <si>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</si>
  <si>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</si>
  <si>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</si>
  <si>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</si>
  <si>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</si>
  <si>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</si>
  <si>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</si>
  <si>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</si>
  <si>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</si>
  <si>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</si>
  <si>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</si>
  <si>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</si>
  <si>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</si>
  <si>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</si>
  <si>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</si>
  <si>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</si>
  <si>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</si>
  <si>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</si>
  <si>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</si>
  <si>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</si>
  <si>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</si>
  <si>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</si>
  <si>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</si>
  <si>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</si>
  <si>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</si>
  <si>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</si>
  <si>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</si>
  <si>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</si>
  <si>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</si>
  <si>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</si>
  <si>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</si>
  <si>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</si>
  <si>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</si>
  <si>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</si>
  <si>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</si>
  <si>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</si>
  <si>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</si>
  <si>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</si>
  <si>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</si>
  <si>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</si>
  <si>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</si>
  <si>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</si>
  <si>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</si>
  <si>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</si>
  <si>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</si>
  <si>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</si>
  <si>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</si>
  <si>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</si>
  <si>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</si>
  <si>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</si>
  <si>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</si>
  <si>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</si>
  <si>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</si>
  <si>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</si>
  <si>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</si>
  <si>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</si>
  <si>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</si>
  <si>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</si>
  <si>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</si>
  <si>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</si>
  <si>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</si>
  <si>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</si>
  <si>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</si>
  <si>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</si>
  <si>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</si>
  <si>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</si>
  <si>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</si>
  <si>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</si>
  <si>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</si>
  <si>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</si>
  <si>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</si>
  <si>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</si>
  <si>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</si>
  <si>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</si>
  <si>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</si>
  <si>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</si>
  <si>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</si>
  <si>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</si>
  <si>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</si>
  <si>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</si>
  <si>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</si>
  <si>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</si>
  <si>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</si>
  <si>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</si>
  <si>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</si>
  <si>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</si>
  <si>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</si>
  <si>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</si>
  <si>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</si>
  <si>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</si>
  <si>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</si>
  <si>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</si>
  <si>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</si>
  <si>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</si>
  <si>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</si>
  <si>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</si>
  <si>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</si>
  <si>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</si>
  <si>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</si>
  <si>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</si>
  <si>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</si>
  <si>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</si>
  <si>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</si>
  <si>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</si>
  <si>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</si>
  <si>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</si>
  <si>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</si>
  <si>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</si>
  <si>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</si>
  <si>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</si>
  <si>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</si>
  <si>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</si>
  <si>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</si>
  <si>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</si>
  <si>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</si>
  <si>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</si>
  <si>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</si>
  <si>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</si>
  <si>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</si>
  <si>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</si>
  <si>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</si>
  <si>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</si>
  <si>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</si>
  <si>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</si>
  <si>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</si>
  <si>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</si>
  <si>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</si>
  <si>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</si>
  <si>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</si>
  <si>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</si>
  <si>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</si>
  <si>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</si>
  <si>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</si>
  <si>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</si>
  <si>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</si>
  <si>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</si>
  <si>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</si>
  <si>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</si>
  <si>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</si>
  <si>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</si>
  <si>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</si>
  <si>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</si>
  <si>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</si>
  <si>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</si>
  <si>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</si>
  <si>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</si>
  <si>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</si>
  <si>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</si>
  <si>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</si>
  <si>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</si>
  <si>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</si>
  <si>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</si>
  <si>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</si>
  <si>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</si>
  <si>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</si>
  <si>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</si>
  <si>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</si>
  <si>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</si>
  <si>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</si>
  <si>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</si>
  <si>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</si>
  <si>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</si>
  <si>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</si>
  <si>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</si>
  <si>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</si>
  <si>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</si>
  <si>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</si>
  <si>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</si>
  <si>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</si>
  <si>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</si>
  <si>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</si>
  <si>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</si>
  <si>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</si>
  <si>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</si>
  <si>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</si>
  <si>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</si>
  <si>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</si>
  <si>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</si>
  <si>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</si>
  <si>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</si>
  <si>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</si>
  <si>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</si>
  <si>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</si>
  <si>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</si>
  <si>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</si>
  <si>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</si>
  <si>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</si>
  <si>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</si>
  <si>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</si>
  <si>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</si>
  <si>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</si>
  <si>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</si>
  <si>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</si>
  <si>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</si>
  <si>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</si>
  <si>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</si>
  <si>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</si>
  <si>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</si>
  <si>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</si>
  <si>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</si>
  <si>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</si>
  <si>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</si>
  <si>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</si>
  <si>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</si>
  <si>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</si>
  <si>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</si>
  <si>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</si>
  <si>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</si>
  <si>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</si>
  <si>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</si>
  <si>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</si>
  <si>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</si>
  <si>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</si>
  <si>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</si>
  <si>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</si>
  <si>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</si>
  <si>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</si>
  <si>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</si>
  <si>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</si>
  <si>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</si>
  <si>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</si>
  <si>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</si>
  <si>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</si>
  <si>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</si>
  <si>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</si>
  <si>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</si>
  <si>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</si>
  <si>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</si>
  <si>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</si>
  <si>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</si>
  <si>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</si>
  <si>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</si>
  <si>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</si>
  <si>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</si>
  <si>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</si>
  <si>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</si>
  <si>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</si>
  <si>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</si>
  <si>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</si>
  <si>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</si>
  <si>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</si>
  <si>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</si>
  <si>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</si>
  <si>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</si>
  <si>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</si>
  <si>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</si>
  <si>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</si>
  <si>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</si>
  <si>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</si>
  <si>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</si>
  <si>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</si>
  <si>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</si>
  <si>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</si>
  <si>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</si>
  <si>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</si>
  <si>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</si>
  <si>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</si>
  <si>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</si>
  <si>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</si>
  <si>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</si>
  <si>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</si>
  <si>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</si>
  <si>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</si>
  <si>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</si>
  <si>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</si>
  <si>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</si>
  <si>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</si>
  <si>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</si>
  <si>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</si>
  <si>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</si>
  <si>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</si>
  <si>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</si>
  <si>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</si>
  <si>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</si>
  <si>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</si>
  <si>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</si>
  <si>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</si>
  <si>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</si>
  <si>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</si>
  <si>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</si>
  <si>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</si>
  <si>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</si>
  <si>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</si>
  <si>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</si>
  <si>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</si>
  <si>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</si>
  <si>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</si>
  <si>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</si>
  <si>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</si>
  <si>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</si>
  <si>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</si>
  <si>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</si>
  <si>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</si>
  <si>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</si>
  <si>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</si>
  <si>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</si>
  <si>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</si>
  <si>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</si>
  <si>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</si>
  <si>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</si>
  <si>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</si>
  <si>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</si>
  <si>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</si>
  <si>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</si>
  <si>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</si>
  <si>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</si>
  <si>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</si>
  <si>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</si>
  <si>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</si>
  <si>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</si>
  <si>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</si>
  <si>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</si>
  <si>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</si>
  <si>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</si>
  <si>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</si>
  <si>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</si>
  <si>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</si>
  <si>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</si>
  <si>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</si>
  <si>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</si>
  <si>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</si>
  <si>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</si>
  <si>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</si>
  <si>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</si>
  <si>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</si>
  <si>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</si>
  <si>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</si>
  <si>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</si>
  <si>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</si>
  <si>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</si>
  <si>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</si>
  <si>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</si>
  <si>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</si>
  <si>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</si>
  <si>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</si>
  <si>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</si>
  <si>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</si>
  <si>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</si>
  <si>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</si>
  <si>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</si>
  <si>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</si>
  <si>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</si>
  <si>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</si>
  <si>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</si>
  <si>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</si>
  <si>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</si>
  <si>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</si>
  <si>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</si>
  <si>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</si>
  <si>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</si>
  <si>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</si>
  <si>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</si>
  <si>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</si>
  <si>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</si>
  <si>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</si>
  <si>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</si>
  <si>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</si>
  <si>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</si>
  <si>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</si>
  <si>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</si>
  <si>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</si>
  <si>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</si>
  <si>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</si>
  <si>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</si>
  <si>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</si>
  <si>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</si>
  <si>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</si>
  <si>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</si>
  <si>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</si>
  <si>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</si>
  <si>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</si>
  <si>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</si>
  <si>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</si>
  <si>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</si>
  <si>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</si>
  <si>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</si>
  <si>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</si>
  <si>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</si>
  <si>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</si>
  <si>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</si>
  <si>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</si>
  <si>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</si>
  <si>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</si>
  <si>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</si>
  <si>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</si>
  <si>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</si>
  <si>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</si>
  <si>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</si>
  <si>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</si>
  <si>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</si>
  <si>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</si>
  <si>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</si>
  <si>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</si>
  <si>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</si>
  <si>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</si>
  <si>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</si>
  <si>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</si>
  <si>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</si>
  <si>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</si>
  <si>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</si>
  <si>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</si>
  <si>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</si>
  <si>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</si>
  <si>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</si>
  <si>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</si>
  <si>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</si>
  <si>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</si>
  <si>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</si>
  <si>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</si>
  <si>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</si>
  <si>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</si>
  <si>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</si>
  <si>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</si>
  <si>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</si>
  <si>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</si>
  <si>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</si>
  <si>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</si>
  <si>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</si>
  <si>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</si>
  <si>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</si>
  <si>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</si>
  <si>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</si>
  <si>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</si>
  <si>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</si>
  <si>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</si>
  <si>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</si>
  <si>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</si>
  <si>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</si>
  <si>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</si>
  <si>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</si>
  <si>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</si>
  <si>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</si>
  <si>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</si>
  <si>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</si>
  <si>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</si>
  <si>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</si>
  <si>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</si>
  <si>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</si>
  <si>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</si>
  <si>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</si>
  <si>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</si>
  <si>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</si>
  <si>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</si>
  <si>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</si>
  <si>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</si>
  <si>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</si>
  <si>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</si>
  <si>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</si>
  <si>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</si>
  <si>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</si>
  <si>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</si>
  <si>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</si>
  <si>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</si>
  <si>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</si>
  <si>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</si>
  <si>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</si>
  <si>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</si>
  <si>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</si>
  <si>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</si>
  <si>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</si>
  <si>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</si>
  <si>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</si>
  <si>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</si>
  <si>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</si>
  <si>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</si>
  <si>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</si>
  <si>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</si>
  <si>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</si>
  <si>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</si>
  <si>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</si>
  <si>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</si>
  <si>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</si>
  <si>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</si>
  <si>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</si>
  <si>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</si>
  <si>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</si>
  <si>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</si>
  <si>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</si>
  <si>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</si>
  <si>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</si>
  <si>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</si>
  <si>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</si>
  <si>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</si>
  <si>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</si>
  <si>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</si>
  <si>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</si>
  <si>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</si>
  <si>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</si>
  <si>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</si>
  <si>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</si>
  <si>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</si>
  <si>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</si>
  <si>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</si>
  <si>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</si>
  <si>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</si>
  <si>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</si>
  <si>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</si>
  <si>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</si>
  <si>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</si>
  <si>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</si>
  <si>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</si>
  <si>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</si>
  <si>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</si>
  <si>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</si>
  <si>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</si>
  <si>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</si>
  <si>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</si>
  <si>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</si>
  <si>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</si>
  <si>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</si>
  <si>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</si>
  <si>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</si>
  <si>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</si>
  <si>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</si>
  <si>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</si>
  <si>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</si>
  <si>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</si>
  <si>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</si>
  <si>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</si>
  <si>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</si>
  <si>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</si>
  <si>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</si>
  <si>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</si>
  <si>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</si>
  <si>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</si>
  <si>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</si>
  <si>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</si>
  <si>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</si>
  <si>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</si>
  <si>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</si>
  <si>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</si>
  <si>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</si>
  <si>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</si>
  <si>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</si>
  <si>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</si>
  <si>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</si>
  <si>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</si>
  <si>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</si>
  <si>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</si>
  <si>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</si>
  <si>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</si>
  <si>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</si>
  <si>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</si>
  <si>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</si>
  <si>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</si>
  <si>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</si>
  <si>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</si>
  <si>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</si>
  <si>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</si>
  <si>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</si>
  <si>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</si>
  <si>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</si>
  <si>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</si>
  <si>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</si>
  <si>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</si>
  <si>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</si>
  <si>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</si>
  <si>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</si>
  <si>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</si>
  <si>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</si>
  <si>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</si>
  <si>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</si>
  <si>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</si>
  <si>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</si>
  <si>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</si>
  <si>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</si>
  <si>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</si>
  <si>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</si>
  <si>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</si>
  <si>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</si>
  <si>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</si>
  <si>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</si>
  <si>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</si>
  <si>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</si>
  <si>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</si>
  <si>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</si>
  <si>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</si>
  <si>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</si>
  <si>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</si>
  <si>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</si>
  <si>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</si>
  <si>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</si>
  <si>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</si>
  <si>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</si>
  <si>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</si>
  <si>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</si>
  <si>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</si>
  <si>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</si>
  <si>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</si>
  <si>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</si>
  <si>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</si>
  <si>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</si>
  <si>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</si>
  <si>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</si>
  <si>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</si>
  <si>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</si>
  <si>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</si>
  <si>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</si>
  <si>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</si>
  <si>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</si>
  <si>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</si>
  <si>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</si>
  <si>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</si>
  <si>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</si>
  <si>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</si>
  <si>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</si>
  <si>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</si>
  <si>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</si>
  <si>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</si>
  <si>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</si>
  <si>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</si>
  <si>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</si>
  <si>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</si>
  <si>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</si>
  <si>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</si>
  <si>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</si>
  <si>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</si>
  <si>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</si>
  <si>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</si>
  <si>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</si>
  <si>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</si>
  <si>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</si>
  <si>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</si>
  <si>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</si>
  <si>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</si>
  <si>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</si>
  <si>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</si>
  <si>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</si>
  <si>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</si>
  <si>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</si>
  <si>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</si>
  <si>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</si>
  <si>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</si>
  <si>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</si>
  <si>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</si>
  <si>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</si>
  <si>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</si>
  <si>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</si>
  <si>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</si>
  <si>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</si>
  <si>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</si>
  <si>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</si>
  <si>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</si>
  <si>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</si>
  <si>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</si>
  <si>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</si>
  <si>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</si>
  <si>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</si>
  <si>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</si>
  <si>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</si>
  <si>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</si>
  <si>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</si>
  <si>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</si>
  <si>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</si>
  <si>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</si>
  <si>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</si>
  <si>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</si>
  <si>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</si>
  <si>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</si>
  <si>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</si>
  <si>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</si>
  <si>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</si>
  <si>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</si>
  <si>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</si>
  <si>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</si>
  <si>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</si>
  <si>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</si>
  <si>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</si>
  <si>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</si>
  <si>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</si>
  <si>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</si>
  <si>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</si>
  <si>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</si>
  <si>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</si>
  <si>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</si>
  <si>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</si>
  <si>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</si>
  <si>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</si>
  <si>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</si>
  <si>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</si>
  <si>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</si>
  <si>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</si>
  <si>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</si>
  <si>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</si>
  <si>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</si>
  <si>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</si>
  <si>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</si>
  <si>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</si>
  <si>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</si>
  <si>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</si>
  <si>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</si>
  <si>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</si>
  <si>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</si>
  <si>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</si>
  <si>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</si>
  <si>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</si>
  <si>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</si>
  <si>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</si>
  <si>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</si>
  <si>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</si>
  <si>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</si>
  <si>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</si>
  <si>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</si>
  <si>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</si>
  <si>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</si>
  <si>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</si>
  <si>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</si>
  <si>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</si>
  <si>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</si>
  <si>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</si>
  <si>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</si>
  <si>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</si>
  <si>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</si>
  <si>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</si>
  <si>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</si>
  <si>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</si>
  <si>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</si>
  <si>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</si>
  <si>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</si>
  <si>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</si>
  <si>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</si>
  <si>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</si>
  <si>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</si>
  <si>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</si>
  <si>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</si>
  <si>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</si>
  <si>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</si>
  <si>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</si>
  <si>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</si>
  <si>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</si>
  <si>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</si>
  <si>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</si>
  <si>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</si>
  <si>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</si>
  <si>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</si>
  <si>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</si>
  <si>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</si>
  <si>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</si>
  <si>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</si>
  <si>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</si>
  <si>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</si>
  <si>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</si>
  <si>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</si>
  <si>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</si>
  <si>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</si>
  <si>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</si>
  <si>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</si>
  <si>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</si>
  <si>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</si>
  <si>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</si>
  <si>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</si>
  <si>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</si>
  <si>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</si>
  <si>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</si>
  <si>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</si>
  <si>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</si>
  <si>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</si>
  <si>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</si>
  <si>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</si>
  <si>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</si>
  <si>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</si>
  <si>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</si>
  <si>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</si>
  <si>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</si>
  <si>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</si>
  <si>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</si>
  <si>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</si>
  <si>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</si>
  <si>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</si>
  <si>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</si>
  <si>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</si>
  <si>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</si>
  <si>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</si>
  <si>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</si>
  <si>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</si>
  <si>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</si>
  <si>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</si>
  <si>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</si>
  <si>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</si>
  <si>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</si>
  <si>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</si>
  <si>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</si>
  <si>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</si>
  <si>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</si>
  <si>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</si>
  <si>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</si>
  <si>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</si>
  <si>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</si>
  <si>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</si>
  <si>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</si>
  <si>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</si>
  <si>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</si>
  <si>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</si>
  <si>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</si>
  <si>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</si>
  <si>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</si>
  <si>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</si>
  <si>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</si>
  <si>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</si>
  <si>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</si>
  <si>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</si>
  <si>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</si>
  <si>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</si>
  <si>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</si>
  <si>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</si>
  <si>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</si>
  <si>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</si>
  <si>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</si>
  <si>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</si>
  <si>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</si>
  <si>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</si>
  <si>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</si>
  <si>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</si>
  <si>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</si>
  <si>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</si>
  <si>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</si>
  <si>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</si>
  <si>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</si>
  <si>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</si>
  <si>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</si>
  <si>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</si>
  <si>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</si>
  <si>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</si>
  <si>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</si>
  <si>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</si>
  <si>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</si>
  <si>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</si>
  <si>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</si>
  <si>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</si>
  <si>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</si>
  <si>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</si>
  <si>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</si>
  <si>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</si>
  <si>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</si>
  <si>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</si>
  <si>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</si>
  <si>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</si>
  <si>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</si>
  <si>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</si>
  <si>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</si>
  <si>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</si>
  <si>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</si>
  <si>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</si>
  <si>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</si>
  <si>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</si>
  <si>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</si>
  <si>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</si>
  <si>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</si>
  <si>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</si>
  <si>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</si>
  <si>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</si>
  <si>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</si>
  <si>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</si>
  <si>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</si>
  <si>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</si>
  <si>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</si>
  <si>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</si>
  <si>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</si>
  <si>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</si>
  <si>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</si>
  <si>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</si>
  <si>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</si>
  <si>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</si>
  <si>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</si>
  <si>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</si>
  <si>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</si>
  <si>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</si>
  <si>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</si>
  <si>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</si>
  <si>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</si>
  <si>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</si>
  <si>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</si>
  <si>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</si>
  <si>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</si>
  <si>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</si>
  <si>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</si>
  <si>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</si>
  <si>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</si>
  <si>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</si>
  <si>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</si>
  <si>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</si>
  <si>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</si>
  <si>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</si>
  <si>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</si>
  <si>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</si>
  <si>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</si>
  <si>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</si>
  <si>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</si>
  <si>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</si>
  <si>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</si>
  <si>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</si>
  <si>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</si>
  <si>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</si>
  <si>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</si>
  <si>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</si>
  <si>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</si>
  <si>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</si>
  <si>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</si>
  <si>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</si>
  <si>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</si>
  <si>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</si>
  <si>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</si>
  <si>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</si>
  <si>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</si>
  <si>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</si>
  <si>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</si>
  <si>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</si>
  <si>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</si>
  <si>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</si>
  <si>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</si>
  <si>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</si>
  <si>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</si>
  <si>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</si>
  <si>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</si>
  <si>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</si>
  <si>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</si>
  <si>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</si>
  <si>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</si>
  <si>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</si>
  <si>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</si>
  <si>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</si>
  <si>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</si>
  <si>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</si>
  <si>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</si>
  <si>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</si>
  <si>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</si>
  <si>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</si>
  <si>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</si>
  <si>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</si>
  <si>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</si>
  <si>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</si>
  <si>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</si>
  <si>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</si>
  <si>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</si>
  <si>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</si>
  <si>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</si>
  <si>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</si>
  <si>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</si>
  <si>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</si>
  <si>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</si>
  <si>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</si>
  <si>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</si>
  <si>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</si>
  <si>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</si>
  <si>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</si>
  <si>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</si>
  <si>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</si>
  <si>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</si>
  <si>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</si>
  <si>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</si>
  <si>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</si>
  <si>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</si>
  <si>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</si>
  <si>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</si>
  <si>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</si>
  <si>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</si>
  <si>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</si>
  <si>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</si>
  <si>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</si>
  <si>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</si>
  <si>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</si>
  <si>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</si>
  <si>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</si>
  <si>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</si>
  <si>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</si>
  <si>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</si>
  <si>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</si>
  <si>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</si>
  <si>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</si>
  <si>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</si>
  <si>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</si>
  <si>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</si>
  <si>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</si>
  <si>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</si>
  <si>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</si>
  <si>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</si>
  <si>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</si>
  <si>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</si>
  <si>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</si>
  <si>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</si>
  <si>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</si>
  <si>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</si>
  <si>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</si>
  <si>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</si>
  <si>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</si>
  <si>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</si>
  <si>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</si>
  <si>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</si>
  <si>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</si>
  <si>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</si>
  <si>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</si>
  <si>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</si>
  <si>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</si>
  <si>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</si>
  <si>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</si>
  <si>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</si>
  <si>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</si>
  <si>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</si>
  <si>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</si>
  <si>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</si>
  <si>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</si>
  <si>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</si>
  <si>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</si>
  <si>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</si>
  <si>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</si>
  <si>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</si>
  <si>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</si>
  <si>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</si>
  <si>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</si>
  <si>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</si>
  <si>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</si>
  <si>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</si>
  <si>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</si>
  <si>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</si>
  <si>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</si>
  <si>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</si>
  <si>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</si>
  <si>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</si>
  <si>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</si>
  <si>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</si>
  <si>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</si>
  <si>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</si>
  <si>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</si>
  <si>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</si>
  <si>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</si>
  <si>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</si>
  <si>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</si>
  <si>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</si>
  <si>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</si>
  <si>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</si>
  <si>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</si>
  <si>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</si>
  <si>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</si>
  <si>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</si>
  <si>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</si>
  <si>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</si>
  <si>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</si>
  <si>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</si>
  <si>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</si>
  <si>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</si>
  <si>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</si>
  <si>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</si>
  <si>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</si>
  <si>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</si>
  <si>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</si>
  <si>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</si>
  <si>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</si>
  <si>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</si>
  <si>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</si>
  <si>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</si>
  <si>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</si>
  <si>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</si>
  <si>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</si>
  <si>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</si>
  <si>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</si>
  <si>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</si>
  <si>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</si>
  <si>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</si>
  <si>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</si>
  <si>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</si>
  <si>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</si>
  <si>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</si>
  <si>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</si>
  <si>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</si>
  <si>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</si>
  <si>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</si>
  <si>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</si>
  <si>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</si>
  <si>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</si>
  <si>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</si>
  <si>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</si>
  <si>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</si>
  <si>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</si>
  <si>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</si>
  <si>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</si>
  <si>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</si>
  <si>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</si>
  <si>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</si>
  <si>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</si>
  <si>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</si>
  <si>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</si>
  <si>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</si>
  <si>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</si>
  <si>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</si>
  <si>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</si>
  <si>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</si>
  <si>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</si>
  <si>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</si>
  <si>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</si>
  <si>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</si>
  <si>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</si>
  <si>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</si>
  <si>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</si>
  <si>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</si>
  <si>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</si>
  <si>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</si>
  <si>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</si>
  <si>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</si>
  <si>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</si>
  <si>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</si>
  <si>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</si>
  <si>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</si>
  <si>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</si>
  <si>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</si>
  <si>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</si>
  <si>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</si>
  <si>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</si>
  <si>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</si>
  <si>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</si>
  <si>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</si>
  <si>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</si>
  <si>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</si>
  <si>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</si>
  <si>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</si>
  <si>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</si>
  <si>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</si>
  <si>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</si>
  <si>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</si>
  <si>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</si>
  <si>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</si>
  <si>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</si>
  <si>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</si>
  <si>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</si>
  <si>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</si>
  <si>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</si>
  <si>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</si>
  <si>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</si>
  <si>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</si>
  <si>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</si>
  <si>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</si>
  <si>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</si>
  <si>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</si>
  <si>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</si>
  <si>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</si>
  <si>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</si>
  <si>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</si>
  <si>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</si>
  <si>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</si>
  <si>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</si>
  <si>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</si>
  <si>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</si>
  <si>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</si>
  <si>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</si>
  <si>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</si>
  <si>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</si>
  <si>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</si>
  <si>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</si>
  <si>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</si>
  <si>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</si>
  <si>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</si>
  <si>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</si>
  <si>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</si>
  <si>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</si>
  <si>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</si>
  <si>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</si>
  <si>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</si>
  <si>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</si>
  <si>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</si>
  <si>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</si>
  <si>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</si>
  <si>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</si>
  <si>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</si>
  <si>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</si>
  <si>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</si>
  <si>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</si>
  <si>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</si>
  <si>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</si>
  <si>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</si>
  <si>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</si>
  <si>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</si>
  <si>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</si>
  <si>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</si>
  <si>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</si>
  <si>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</si>
  <si>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</si>
  <si>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</si>
  <si>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</si>
  <si>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</si>
  <si>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</si>
  <si>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</si>
  <si>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</si>
  <si>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</si>
  <si>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</si>
  <si>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</si>
  <si>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</si>
  <si>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</si>
  <si>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</si>
  <si>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</si>
  <si>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</si>
  <si>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</si>
  <si>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</si>
  <si>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</si>
  <si>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</si>
  <si>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</si>
  <si>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</si>
  <si>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</si>
  <si>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</si>
  <si>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</si>
  <si>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</si>
  <si>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</si>
  <si>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</si>
  <si>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</si>
  <si>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</si>
  <si>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</si>
  <si>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</si>
  <si>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</si>
  <si>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</si>
  <si>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</si>
  <si>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</si>
  <si>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</si>
  <si>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</si>
  <si>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</si>
  <si>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</si>
  <si>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</si>
  <si>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</si>
  <si>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</si>
  <si>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</si>
  <si>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</si>
  <si>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</si>
  <si>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</si>
  <si>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</si>
  <si>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</si>
  <si>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</si>
  <si>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</si>
  <si>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</si>
  <si>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</si>
  <si>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</si>
  <si>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</si>
  <si>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</si>
  <si>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</si>
  <si>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</si>
  <si>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</si>
  <si>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</si>
  <si>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</si>
  <si>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</si>
  <si>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</si>
  <si>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</si>
  <si>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</si>
  <si>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</si>
  <si>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</si>
  <si>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</si>
  <si>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</si>
  <si>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</si>
  <si>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</si>
  <si>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</si>
  <si>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</si>
  <si>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</si>
  <si>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</si>
  <si>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</si>
  <si>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</si>
  <si>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</si>
  <si>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</si>
  <si>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</si>
  <si>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</si>
  <si>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</si>
  <si>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</si>
  <si>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</si>
  <si>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</si>
  <si>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</si>
  <si>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</si>
  <si>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</si>
  <si>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</si>
  <si>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</si>
  <si>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</si>
  <si>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</si>
  <si>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</si>
  <si>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</si>
  <si>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</si>
  <si>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</si>
  <si>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</si>
  <si>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</si>
  <si>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</si>
  <si>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</si>
  <si>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</si>
  <si>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</si>
  <si>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</si>
  <si>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</si>
  <si>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</si>
  <si>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</si>
  <si>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</si>
  <si>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</si>
  <si>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</si>
  <si>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</si>
  <si>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</si>
  <si>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</si>
  <si>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</si>
  <si>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</si>
  <si>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</si>
  <si>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</si>
  <si>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</si>
  <si>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</si>
  <si>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</si>
  <si>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</si>
  <si>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</si>
  <si>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</si>
  <si>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</si>
  <si>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</si>
  <si>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</si>
  <si>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</si>
  <si>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</si>
  <si>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</si>
  <si>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</si>
  <si>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</si>
  <si>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</si>
  <si>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</si>
  <si>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</si>
  <si>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</si>
  <si>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</si>
  <si>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</si>
  <si>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</si>
  <si>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</si>
  <si>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</si>
  <si>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</si>
  <si>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</si>
  <si>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</si>
  <si>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</si>
  <si>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</si>
  <si>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</si>
  <si>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</si>
  <si>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</si>
  <si>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</si>
  <si>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</si>
  <si>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</si>
  <si>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</si>
  <si>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</si>
  <si>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</si>
  <si>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</si>
  <si>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</si>
  <si>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</si>
  <si>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</si>
  <si>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</si>
  <si>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</si>
  <si>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</si>
  <si>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</si>
  <si>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</si>
  <si>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</si>
  <si>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</si>
  <si>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</si>
  <si>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</si>
  <si>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</si>
  <si>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</si>
  <si>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</si>
  <si>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</si>
  <si>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</si>
  <si>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</si>
  <si>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</si>
  <si>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</si>
  <si>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</si>
  <si>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</si>
  <si>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</si>
  <si>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</si>
  <si>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</si>
  <si>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</si>
  <si>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</si>
  <si>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</si>
  <si>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</si>
  <si>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</si>
  <si>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</si>
  <si>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</si>
  <si>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</si>
  <si>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</si>
  <si>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</si>
  <si>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</si>
  <si>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</si>
  <si>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</si>
  <si>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</si>
  <si>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</si>
  <si>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</si>
  <si>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</si>
  <si>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</si>
  <si>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</si>
  <si>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</si>
  <si>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</si>
  <si>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</si>
  <si>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</si>
  <si>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</si>
  <si>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</si>
  <si>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</si>
  <si>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</si>
  <si>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</si>
  <si>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</si>
  <si>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</si>
  <si>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</si>
  <si>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</si>
  <si>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</si>
  <si>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</si>
  <si>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</si>
  <si>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</si>
  <si>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</si>
  <si>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</si>
  <si>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</si>
  <si>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</si>
  <si>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</si>
  <si>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</si>
  <si>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</si>
  <si>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</si>
  <si>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</si>
  <si>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</si>
  <si>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</si>
  <si>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</si>
  <si>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</si>
  <si>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</si>
  <si>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</si>
  <si>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</si>
  <si>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</si>
  <si>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</si>
  <si>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</si>
  <si>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</si>
  <si>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</si>
  <si>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</si>
  <si>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</si>
  <si>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</si>
  <si>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</si>
  <si>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</si>
  <si>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</si>
  <si>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</si>
  <si>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</si>
  <si>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</si>
  <si>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</si>
  <si>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</si>
  <si>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</si>
  <si>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</si>
  <si>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</si>
  <si>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</si>
  <si>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</si>
  <si>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</si>
  <si>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</si>
  <si>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</si>
  <si>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</si>
  <si>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</si>
  <si>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</si>
  <si>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</si>
  <si>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</si>
  <si>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</si>
  <si>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</si>
  <si>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</si>
  <si>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</si>
  <si>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</si>
  <si>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</si>
  <si>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</si>
  <si>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</si>
  <si>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</si>
  <si>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</si>
  <si>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</si>
  <si>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</si>
  <si>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</si>
  <si>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</si>
  <si>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</si>
  <si>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</si>
  <si>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</si>
  <si>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</si>
  <si>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</si>
  <si>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</si>
  <si>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</si>
  <si>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</si>
  <si>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</si>
  <si>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</si>
  <si>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</si>
  <si>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</si>
  <si>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</si>
  <si>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</si>
  <si>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</si>
  <si>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</si>
  <si>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</si>
  <si>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</si>
  <si>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</si>
  <si>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</si>
  <si>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</si>
  <si>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</si>
  <si>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</si>
  <si>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</si>
  <si>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</si>
  <si>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</si>
  <si>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</si>
  <si>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</si>
  <si>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</si>
  <si>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</si>
  <si>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</si>
  <si>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</si>
  <si>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</si>
  <si>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</si>
  <si>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</si>
  <si>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</si>
  <si>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</si>
  <si>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</si>
  <si>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</si>
  <si>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</si>
  <si>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</si>
  <si>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</si>
  <si>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</si>
  <si>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</si>
  <si>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</si>
  <si>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</si>
  <si>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</si>
  <si>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</si>
  <si>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</si>
  <si>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</si>
  <si>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</si>
  <si>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</si>
  <si>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</si>
  <si>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</si>
  <si>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</si>
  <si>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</si>
  <si>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</si>
  <si>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</si>
  <si>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</si>
  <si>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</si>
  <si>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</si>
  <si>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</si>
  <si>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</si>
  <si>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</si>
  <si>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</si>
  <si>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</si>
  <si>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</si>
  <si>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</si>
  <si>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</si>
  <si>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</si>
  <si>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</si>
  <si>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</si>
  <si>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</si>
  <si>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</si>
  <si>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</si>
  <si>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</si>
  <si>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</si>
  <si>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</si>
  <si>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</si>
  <si>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</si>
  <si>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</si>
  <si>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</si>
  <si>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</si>
  <si>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</si>
  <si>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</si>
  <si>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</si>
  <si>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</si>
  <si>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</si>
  <si>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</si>
  <si>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</si>
  <si>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</si>
  <si>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</si>
  <si>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</si>
  <si>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</si>
  <si>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</si>
  <si>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</si>
  <si>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</si>
  <si>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</si>
  <si>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</si>
  <si>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</si>
  <si>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</si>
  <si>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</si>
  <si>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</si>
  <si>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</si>
  <si>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</si>
  <si>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</si>
  <si>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</si>
  <si>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</si>
  <si>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</si>
  <si>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</si>
  <si>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</si>
  <si>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</si>
  <si>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</si>
  <si>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</si>
  <si>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</si>
  <si>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</si>
  <si>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</si>
  <si>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</si>
  <si>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</si>
  <si>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</si>
  <si>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</si>
  <si>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</si>
  <si>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</si>
  <si>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</si>
  <si>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</si>
  <si>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</si>
  <si>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</si>
  <si>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</si>
  <si>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</si>
  <si>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</si>
  <si>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</si>
  <si>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</si>
  <si>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</si>
  <si>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</si>
  <si>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</si>
  <si>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</si>
  <si>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</si>
  <si>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</si>
  <si>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</si>
  <si>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</si>
  <si>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</si>
  <si>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</si>
  <si>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</si>
  <si>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</si>
  <si>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</si>
  <si>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</si>
  <si>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</si>
  <si>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</si>
  <si>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</si>
  <si>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</si>
  <si>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</si>
  <si>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</si>
  <si>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</si>
  <si>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</si>
  <si>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</si>
  <si>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</si>
  <si>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</si>
  <si>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</si>
  <si>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</si>
  <si>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</si>
  <si>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</si>
  <si>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</si>
  <si>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</si>
  <si>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</si>
  <si>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</si>
  <si>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</si>
  <si>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</si>
  <si>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</si>
  <si>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</si>
  <si>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</si>
  <si>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</si>
  <si>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</si>
  <si>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</si>
  <si>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</si>
  <si>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</si>
  <si>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</si>
  <si>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</si>
  <si>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</si>
  <si>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</si>
  <si>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</si>
  <si>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</si>
  <si>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</si>
  <si>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</si>
  <si>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</si>
  <si>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</si>
  <si>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</si>
  <si>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</si>
  <si>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</si>
  <si>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</si>
  <si>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</si>
  <si>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</si>
  <si>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</si>
  <si>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</si>
  <si>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</si>
  <si>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</si>
  <si>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</si>
  <si>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</si>
  <si>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</si>
  <si>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</si>
  <si>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</si>
  <si>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</si>
  <si>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</si>
  <si>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</si>
  <si>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</si>
  <si>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</si>
  <si>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</si>
  <si>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</si>
  <si>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</si>
  <si>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</si>
  <si>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</si>
  <si>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</si>
  <si>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</si>
  <si>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</si>
  <si>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</si>
  <si>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</si>
  <si>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</si>
  <si>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</si>
  <si>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</si>
  <si>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</si>
  <si>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</si>
  <si>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</si>
  <si>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</si>
  <si>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</si>
  <si>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</si>
  <si>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</si>
  <si>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</si>
  <si>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</si>
  <si>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</si>
  <si>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</si>
  <si>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</si>
  <si>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</si>
  <si>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</si>
  <si>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</si>
  <si>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</si>
  <si>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</si>
  <si>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</si>
  <si>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</si>
  <si>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</si>
  <si>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</si>
  <si>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</si>
  <si>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</si>
  <si>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</si>
  <si>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</si>
  <si>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</si>
  <si>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</si>
  <si>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</si>
  <si>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</si>
  <si>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</si>
  <si>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</si>
  <si>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</si>
  <si>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</si>
  <si>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</si>
  <si>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</si>
  <si>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</si>
  <si>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</si>
  <si>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</si>
  <si>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</si>
  <si>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</si>
  <si>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</si>
  <si>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</si>
  <si>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</si>
  <si>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</si>
  <si>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</si>
  <si>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</si>
  <si>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</si>
  <si>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</si>
  <si>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</si>
  <si>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</si>
  <si>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</si>
  <si>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</si>
  <si>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</si>
  <si>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</si>
  <si>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</si>
  <si>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</si>
  <si>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</si>
  <si>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</si>
  <si>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</si>
  <si>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</si>
  <si>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</si>
  <si>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</si>
  <si>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</si>
  <si>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</si>
  <si>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</si>
  <si>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</si>
  <si>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</si>
  <si>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</si>
  <si>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</si>
  <si>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</si>
  <si>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</si>
  <si>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</si>
  <si>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</si>
  <si>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</si>
  <si>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</si>
  <si>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</si>
  <si>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</si>
  <si>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</si>
  <si>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</si>
  <si>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</si>
  <si>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</si>
  <si>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</si>
  <si>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</si>
  <si>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</si>
  <si>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</si>
  <si>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</si>
  <si>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</si>
  <si>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</si>
  <si>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</si>
  <si>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</si>
  <si>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</si>
  <si>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</si>
  <si>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</si>
  <si>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</si>
  <si>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</si>
  <si>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</si>
  <si>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</si>
  <si>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</si>
  <si>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</si>
  <si>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</si>
  <si>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</si>
  <si>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</si>
  <si>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</si>
  <si>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</si>
  <si>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</si>
  <si>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</si>
  <si>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</si>
  <si>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</si>
  <si>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</si>
  <si>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</si>
  <si>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</si>
  <si>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</si>
  <si>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</si>
  <si>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</si>
  <si>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</si>
  <si>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</si>
  <si>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</si>
  <si>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</si>
  <si>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</si>
  <si>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</si>
  <si>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</si>
  <si>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</si>
  <si>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</si>
  <si>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</si>
  <si>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</si>
  <si>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</si>
  <si>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</si>
  <si>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</si>
  <si>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</si>
  <si>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</si>
  <si>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</si>
  <si>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</si>
  <si>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</si>
  <si>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</si>
  <si>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</si>
  <si>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</si>
  <si>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</si>
  <si>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</si>
  <si>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</si>
  <si>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</si>
  <si>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</si>
  <si>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</si>
  <si>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</si>
  <si>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</si>
  <si>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</si>
  <si>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</si>
  <si>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</si>
  <si>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</si>
  <si>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</si>
  <si>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</si>
  <si>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</si>
  <si>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</si>
  <si>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</si>
  <si>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</si>
  <si>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</si>
  <si>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</si>
  <si>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</si>
  <si>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</si>
  <si>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</si>
  <si>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</si>
  <si>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</si>
  <si>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</si>
  <si>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</si>
  <si>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</si>
  <si>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</si>
  <si>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</si>
  <si>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</si>
  <si>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</si>
  <si>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</si>
  <si>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</si>
  <si>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</si>
  <si>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</si>
  <si>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</si>
  <si>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</si>
  <si>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</si>
  <si>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</si>
  <si>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</si>
  <si>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</si>
  <si>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</si>
  <si>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</si>
  <si>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</si>
  <si>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</si>
  <si>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</si>
  <si>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</si>
  <si>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</si>
  <si>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</si>
  <si>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</si>
  <si>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</si>
  <si>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</si>
  <si>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</si>
  <si>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</si>
  <si>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</si>
  <si>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</si>
  <si>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</si>
  <si>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</si>
  <si>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</si>
  <si>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</si>
  <si>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</si>
  <si>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</si>
  <si>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</si>
  <si>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</si>
  <si>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</si>
  <si>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</si>
  <si>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</si>
  <si>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</si>
  <si>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</si>
  <si>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</si>
  <si>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</si>
  <si>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</si>
  <si>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</si>
  <si>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</si>
  <si>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</si>
  <si>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</si>
  <si>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</si>
  <si>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</si>
  <si>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</si>
  <si>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</si>
  <si>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</si>
  <si>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</si>
  <si>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</si>
  <si>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</si>
  <si>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</si>
  <si>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</si>
  <si>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</si>
  <si>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</si>
  <si>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</si>
  <si>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</si>
  <si>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</si>
  <si>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</si>
  <si>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</si>
  <si>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</si>
  <si>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</si>
  <si>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</si>
  <si>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</si>
  <si>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</si>
  <si>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</si>
  <si>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</si>
  <si>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</si>
  <si>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</si>
  <si>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</si>
  <si>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</si>
  <si>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</si>
  <si>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</si>
  <si>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</si>
  <si>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</si>
  <si>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</si>
  <si>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</si>
  <si>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</si>
  <si>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</si>
  <si>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</si>
  <si>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</si>
  <si>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</si>
  <si>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</si>
  <si>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</si>
  <si>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</si>
  <si>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</si>
  <si>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</si>
  <si>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</si>
  <si>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</si>
  <si>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</si>
  <si>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</si>
  <si>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</si>
  <si>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</si>
  <si>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</si>
  <si>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</si>
  <si>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</si>
  <si>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</si>
  <si>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</si>
  <si>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</si>
  <si>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</si>
  <si>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</si>
  <si>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</si>
  <si>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</si>
  <si>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</si>
  <si>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</si>
  <si>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</si>
  <si>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</si>
  <si>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</si>
  <si>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</si>
  <si>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</si>
  <si>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</si>
  <si>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</si>
  <si>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</si>
  <si>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</si>
  <si>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</si>
  <si>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</si>
  <si>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</si>
  <si>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</si>
  <si>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</si>
  <si>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</si>
  <si>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</si>
  <si>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</si>
  <si>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</si>
  <si>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</si>
  <si>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</si>
  <si>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</si>
  <si>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</si>
  <si>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</si>
  <si>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</si>
  <si>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</si>
  <si>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</si>
  <si>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</si>
  <si>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</si>
  <si>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</si>
  <si>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</si>
  <si>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</si>
  <si>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</si>
  <si>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</si>
  <si>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</si>
  <si>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</si>
  <si>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</si>
  <si>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</si>
  <si>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</si>
  <si>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</si>
  <si>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</si>
  <si>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</si>
  <si>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</si>
  <si>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</si>
  <si>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</si>
  <si>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</si>
  <si>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</si>
  <si>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</si>
  <si>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</si>
  <si>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</si>
  <si>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</si>
  <si>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</si>
  <si>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</si>
  <si>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</si>
  <si>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</si>
  <si>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</si>
  <si>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</si>
  <si>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</si>
  <si>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</si>
  <si>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</si>
  <si>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</si>
  <si>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</si>
  <si>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</si>
  <si>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</si>
  <si>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</si>
  <si>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</si>
  <si>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</si>
  <si>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</si>
  <si>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</si>
  <si>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</si>
  <si>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</si>
  <si>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</si>
  <si>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</si>
  <si>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</si>
  <si>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</si>
  <si>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</si>
  <si>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</si>
  <si>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</si>
  <si>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</si>
  <si>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</si>
  <si>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</si>
  <si>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</si>
  <si>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</si>
  <si>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</si>
  <si>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</si>
  <si>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</si>
  <si>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</si>
  <si>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</si>
  <si>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</si>
  <si>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</si>
  <si>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</si>
  <si>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</si>
  <si>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</si>
  <si>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</si>
  <si>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</si>
  <si>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</si>
  <si>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</si>
  <si>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</si>
  <si>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</si>
  <si>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</si>
  <si>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</si>
  <si>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</si>
  <si>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</si>
  <si>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</si>
  <si>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</si>
  <si>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</si>
  <si>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</si>
  <si>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</si>
  <si>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</si>
  <si>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</si>
  <si>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</si>
  <si>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</si>
  <si>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</si>
  <si>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</si>
  <si>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</si>
  <si>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</si>
  <si>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</si>
  <si>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</si>
  <si>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</si>
  <si>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</si>
  <si>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</si>
  <si>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</si>
  <si>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</si>
  <si>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</si>
  <si>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</si>
  <si>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</si>
  <si>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</si>
  <si>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</si>
  <si>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</si>
  <si>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</si>
  <si>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</si>
  <si>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</si>
  <si>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</si>
  <si>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</si>
  <si>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</si>
  <si>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</si>
  <si>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</si>
  <si>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</si>
  <si>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</si>
  <si>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</si>
  <si>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</si>
  <si>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</si>
  <si>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</si>
  <si>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</si>
  <si>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</si>
  <si>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</si>
  <si>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</si>
  <si>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</si>
  <si>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</si>
  <si>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</si>
  <si>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</si>
  <si>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</si>
  <si>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</si>
  <si>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</si>
  <si>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</si>
  <si>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</si>
  <si>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</si>
  <si>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</si>
  <si>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</si>
  <si>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</si>
  <si>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</si>
  <si>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</si>
  <si>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</si>
  <si>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</si>
  <si>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</si>
  <si>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</si>
  <si>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</si>
  <si>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</si>
  <si>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</si>
  <si>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</si>
  <si>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</si>
  <si>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</si>
  <si>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</si>
  <si>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</si>
  <si>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</si>
  <si>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</si>
  <si>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</si>
  <si>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</si>
  <si>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</si>
  <si>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</si>
  <si>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</si>
  <si>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</si>
  <si>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</si>
  <si>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</si>
  <si>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</si>
  <si>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</si>
  <si>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</si>
  <si>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</si>
  <si>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</si>
  <si>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</si>
  <si>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</si>
  <si>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</si>
  <si>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</si>
  <si>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</si>
  <si>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</si>
  <si>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</si>
  <si>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</si>
  <si>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</si>
  <si>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</si>
  <si>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</si>
  <si>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</si>
  <si>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</si>
  <si>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</si>
  <si>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</si>
  <si>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</si>
  <si>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</si>
  <si>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</si>
  <si>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</si>
  <si>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</si>
  <si>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</si>
  <si>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</si>
  <si>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</si>
  <si>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</si>
  <si>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</si>
  <si>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</si>
  <si>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</si>
  <si>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</si>
  <si>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</si>
  <si>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</si>
  <si>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</si>
  <si>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</si>
  <si>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</si>
  <si>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</si>
  <si>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</si>
  <si>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</si>
  <si>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</si>
  <si>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</si>
  <si>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</si>
  <si>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</si>
  <si>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</si>
  <si>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</si>
  <si>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</si>
  <si>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</si>
  <si>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</si>
  <si>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</si>
  <si>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</si>
  <si>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</si>
  <si>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</si>
  <si>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</si>
  <si>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</si>
  <si>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</si>
  <si>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</si>
  <si>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</si>
  <si>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</si>
  <si>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</si>
  <si>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</si>
  <si>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</si>
  <si>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</si>
  <si>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</si>
  <si>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</si>
  <si>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</si>
  <si>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</si>
  <si>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</si>
  <si>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</si>
  <si>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</si>
  <si>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</si>
  <si>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</si>
  <si>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</si>
  <si>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</si>
  <si>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</si>
  <si>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</si>
  <si>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</si>
  <si>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</si>
  <si>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</si>
  <si>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</si>
  <si>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</si>
  <si>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</si>
  <si>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</si>
  <si>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</si>
  <si>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</si>
  <si>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</si>
  <si>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</si>
  <si>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</si>
  <si>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</si>
  <si>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</si>
  <si>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</si>
  <si>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</si>
  <si>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</si>
  <si>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</si>
  <si>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</si>
  <si>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</si>
  <si>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</si>
  <si>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</si>
  <si>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</si>
  <si>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</si>
  <si>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</si>
  <si>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</si>
  <si>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</si>
  <si>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</si>
  <si>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</si>
  <si>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</si>
  <si>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</si>
  <si>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</si>
  <si>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</si>
  <si>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</si>
  <si>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</si>
  <si>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</si>
  <si>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</si>
  <si>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</si>
  <si>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</si>
  <si>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</si>
  <si>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</si>
  <si>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</si>
  <si>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</si>
  <si>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</si>
  <si>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</si>
  <si>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</si>
  <si>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</si>
  <si>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</si>
  <si>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</si>
  <si>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</si>
  <si>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</si>
  <si>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</si>
  <si>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</si>
  <si>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</si>
  <si>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</si>
  <si>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</si>
  <si>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</si>
  <si>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</si>
  <si>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</si>
  <si>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</si>
  <si>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</si>
  <si>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</si>
  <si>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</si>
  <si>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</si>
  <si>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</si>
  <si>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</si>
  <si>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</si>
  <si>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</si>
  <si>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</si>
  <si>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</si>
  <si>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</si>
  <si>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</si>
  <si>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</si>
  <si>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</si>
  <si>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</si>
  <si>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</si>
  <si>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</si>
  <si>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</si>
  <si>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</si>
  <si>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</si>
  <si>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</si>
  <si>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</si>
  <si>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</si>
  <si>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</si>
  <si>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</si>
  <si>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</si>
  <si>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</si>
  <si>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</si>
  <si>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</si>
  <si>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</si>
  <si>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</si>
  <si>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</si>
  <si>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</si>
  <si>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</si>
  <si>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</si>
  <si>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</si>
  <si>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</si>
  <si>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</si>
  <si>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</si>
  <si>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</si>
  <si>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</si>
  <si>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</si>
  <si>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</si>
  <si>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</si>
  <si>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</si>
  <si>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</si>
  <si>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</si>
  <si>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</si>
  <si>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</si>
  <si>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</si>
  <si>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</si>
  <si>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</si>
  <si>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</si>
  <si>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</si>
  <si>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</si>
  <si>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</si>
  <si>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</si>
  <si>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</si>
  <si>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</si>
  <si>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</si>
  <si>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</si>
  <si>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</si>
  <si>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</si>
  <si>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</si>
  <si>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</si>
  <si>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</si>
  <si>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</si>
  <si>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</si>
  <si>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</si>
  <si>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</si>
  <si>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</si>
  <si>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</si>
  <si>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</si>
  <si>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</si>
  <si>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</si>
  <si>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</si>
  <si>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</si>
  <si>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</si>
  <si>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</si>
  <si>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</si>
  <si>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</si>
  <si>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</si>
  <si>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</si>
  <si>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</si>
  <si>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</si>
  <si>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</si>
  <si>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</si>
  <si>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</si>
  <si>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</si>
  <si>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</si>
  <si>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</si>
  <si>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</si>
  <si>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</si>
  <si>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</si>
  <si>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</si>
  <si>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</si>
  <si>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</si>
  <si>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</si>
  <si>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</si>
  <si>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</si>
  <si>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</si>
  <si>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</si>
  <si>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</si>
  <si>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</si>
  <si>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</si>
  <si>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</si>
  <si>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</si>
  <si>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</si>
  <si>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</si>
  <si>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</si>
  <si>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</si>
  <si>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</si>
  <si>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</si>
  <si>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</si>
  <si>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</si>
  <si>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</si>
  <si>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</si>
  <si>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</si>
  <si>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</si>
  <si>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</si>
  <si>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</si>
  <si>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</si>
  <si>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</si>
  <si>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</si>
  <si>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</si>
  <si>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</si>
  <si>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</si>
  <si>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</si>
  <si>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</si>
  <si>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</si>
  <si>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</si>
  <si>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</si>
  <si>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</si>
  <si>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</si>
  <si>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</si>
  <si>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</si>
  <si>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</si>
  <si>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</si>
  <si>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</si>
  <si>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</si>
  <si>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</si>
  <si>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</si>
  <si>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</si>
  <si>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</si>
  <si>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</si>
  <si>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</si>
  <si>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</si>
  <si>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</si>
  <si>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</si>
  <si>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</si>
  <si>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</si>
  <si>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</si>
  <si>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</si>
  <si>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</si>
  <si>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</si>
  <si>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</si>
  <si>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</si>
  <si>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</si>
  <si>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</si>
  <si>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</si>
  <si>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</si>
  <si>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</si>
  <si>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</si>
  <si>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</si>
  <si>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</si>
  <si>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</si>
  <si>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</si>
  <si>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</si>
  <si>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</si>
  <si>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</si>
  <si>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</si>
  <si>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</si>
  <si>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</si>
  <si>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</si>
  <si>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</si>
  <si>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</si>
  <si>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</si>
  <si>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</si>
  <si>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</si>
  <si>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</si>
  <si>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</si>
  <si>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</si>
  <si>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</si>
  <si>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</si>
  <si>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</si>
  <si>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</si>
  <si>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</si>
  <si>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</si>
  <si>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</si>
  <si>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</si>
  <si>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</si>
  <si>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</si>
  <si>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</si>
  <si>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</si>
  <si>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</si>
  <si>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</si>
  <si>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</si>
  <si>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</si>
  <si>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</si>
  <si>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</si>
  <si>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</si>
  <si>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</si>
  <si>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</si>
  <si>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</si>
  <si>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</si>
  <si>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</si>
  <si>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</si>
  <si>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</si>
  <si>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</si>
  <si>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</si>
  <si>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</si>
  <si>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</si>
  <si>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</si>
  <si>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</si>
  <si>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</si>
  <si>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</si>
  <si>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</si>
  <si>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</si>
  <si>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</si>
  <si>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</si>
  <si>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</si>
  <si>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</si>
  <si>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</si>
  <si>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</si>
  <si>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</si>
  <si>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</si>
  <si>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</si>
  <si>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</si>
  <si>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</si>
  <si>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</si>
  <si>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</si>
  <si>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</si>
  <si>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</si>
  <si>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</si>
  <si>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</si>
  <si>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</si>
  <si>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</si>
  <si>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</si>
  <si>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</si>
  <si>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</si>
  <si>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</si>
  <si>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</si>
  <si>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</si>
  <si>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</si>
  <si>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</si>
  <si>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</si>
  <si>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</si>
  <si>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</si>
  <si>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</si>
  <si>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</si>
  <si>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</si>
  <si>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</si>
  <si>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</si>
  <si>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</si>
  <si>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</si>
  <si>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</si>
  <si>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</si>
  <si>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</si>
  <si>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</si>
  <si>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</si>
  <si>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</si>
  <si>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</si>
  <si>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</si>
  <si>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</si>
  <si>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</si>
  <si>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</si>
  <si>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</si>
  <si>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</si>
  <si>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</si>
  <si>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</si>
  <si>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</si>
  <si>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</si>
  <si>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</si>
  <si>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</si>
  <si>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</si>
  <si>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</si>
  <si>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</si>
  <si>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</si>
  <si>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</si>
  <si>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</si>
  <si>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</si>
  <si>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</si>
  <si>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</si>
  <si>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</si>
  <si>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</si>
  <si>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</si>
  <si>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</si>
  <si>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</si>
  <si>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</si>
  <si>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</si>
  <si>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</si>
  <si>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</si>
  <si>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</si>
  <si>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</si>
  <si>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</si>
  <si>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</si>
  <si>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</si>
  <si>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</si>
  <si>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</si>
  <si>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</si>
  <si>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</si>
  <si>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</si>
  <si>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</si>
  <si>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</si>
  <si>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</si>
  <si>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</si>
  <si>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</si>
  <si>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</si>
  <si>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</si>
  <si>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</si>
  <si>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</si>
  <si>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</si>
  <si>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</si>
  <si>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</si>
  <si>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</si>
  <si>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</si>
  <si>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</si>
  <si>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</si>
  <si>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</si>
  <si>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</si>
  <si>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</si>
  <si>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</si>
  <si>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</si>
  <si>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</si>
  <si>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</si>
  <si>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</si>
  <si>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</si>
  <si>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</si>
  <si>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</si>
  <si>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</si>
  <si>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</si>
  <si>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</si>
  <si>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</si>
  <si>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</si>
  <si>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</si>
  <si>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</si>
  <si>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</si>
  <si>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</si>
  <si>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</si>
  <si>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</si>
  <si>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</si>
  <si>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</si>
  <si>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</si>
  <si>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</si>
  <si>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</si>
  <si>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</si>
  <si>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</si>
  <si>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</si>
  <si>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</si>
  <si>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</si>
  <si>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</si>
  <si>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</si>
  <si>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</si>
  <si>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</si>
  <si>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</si>
  <si>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</si>
  <si>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</si>
  <si>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</si>
  <si>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</si>
  <si>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</si>
  <si>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</si>
  <si>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</si>
  <si>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</si>
  <si>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</si>
  <si>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</si>
  <si>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</si>
  <si>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</si>
  <si>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</si>
  <si>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</si>
  <si>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</si>
  <si>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</si>
  <si>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</si>
  <si>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</si>
  <si>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</si>
  <si>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</si>
  <si>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</si>
  <si>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</si>
  <si>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</si>
  <si>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</si>
  <si>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</si>
  <si>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</si>
  <si>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</si>
  <si>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</si>
  <si>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</si>
  <si>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</si>
  <si>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</si>
  <si>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</si>
  <si>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</si>
  <si>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</si>
  <si>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</si>
  <si>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</si>
  <si>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</si>
  <si>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</si>
  <si>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</si>
  <si>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</si>
  <si>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</si>
  <si>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</si>
  <si>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</si>
  <si>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</si>
  <si>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</si>
  <si>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</si>
  <si>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</si>
  <si>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</si>
  <si>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</si>
  <si>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</si>
  <si>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</si>
  <si>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</si>
  <si>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</si>
  <si>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</si>
  <si>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</si>
  <si>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</si>
  <si>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</si>
  <si>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</si>
  <si>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</si>
  <si>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</si>
  <si>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</si>
  <si>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</si>
  <si>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</si>
  <si>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</si>
  <si>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</si>
  <si>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</si>
  <si>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</si>
  <si>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</si>
  <si>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</si>
  <si>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</si>
  <si>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</si>
  <si>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</si>
  <si>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</si>
  <si>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</si>
  <si>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</si>
  <si>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</si>
  <si>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</si>
  <si>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</si>
  <si>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</si>
  <si>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</si>
  <si>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</si>
  <si>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</si>
  <si>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</si>
  <si>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</si>
  <si>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</si>
  <si>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</si>
  <si>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</si>
  <si>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</si>
  <si>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</si>
  <si>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</si>
  <si>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</si>
  <si>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</si>
  <si>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</si>
  <si>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</si>
  <si>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</si>
  <si>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</si>
  <si>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</si>
  <si>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</si>
  <si>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</si>
  <si>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</si>
  <si>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</si>
  <si>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</si>
  <si>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</si>
  <si>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</si>
  <si>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</si>
  <si>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</si>
  <si>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</si>
  <si>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</si>
  <si>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</si>
  <si>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</si>
  <si>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</si>
  <si>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</si>
  <si>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</si>
  <si>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</si>
  <si>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</si>
  <si>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</si>
  <si>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</si>
  <si>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</si>
  <si>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</si>
  <si>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</si>
  <si>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</si>
  <si>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</si>
  <si>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</si>
  <si>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</si>
  <si>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</si>
  <si>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</si>
  <si>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</si>
  <si>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</si>
  <si>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</si>
  <si>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</si>
  <si>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</si>
  <si>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</si>
  <si>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</si>
  <si>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</si>
  <si>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</si>
  <si>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</si>
  <si>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</si>
  <si>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</si>
  <si>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</si>
  <si>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</si>
  <si>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</si>
  <si>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</si>
  <si>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</si>
  <si>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</si>
  <si>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</si>
  <si>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</si>
  <si>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</si>
  <si>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</si>
  <si>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</si>
  <si>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</si>
  <si>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</si>
  <si>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</si>
  <si>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</si>
  <si>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</si>
  <si>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</si>
  <si>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</si>
  <si>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</si>
  <si>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</si>
  <si>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</si>
  <si>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</si>
  <si>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</si>
  <si>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</si>
  <si>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</si>
  <si>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</si>
  <si>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</si>
  <si>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</si>
  <si>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</si>
  <si>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</si>
  <si>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</si>
  <si>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</si>
  <si>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</si>
  <si>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</si>
  <si>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</si>
  <si>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</si>
  <si>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</si>
  <si>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</si>
  <si>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</si>
  <si>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</si>
  <si>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</si>
  <si>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</si>
  <si>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</si>
  <si>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</si>
  <si>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</si>
  <si>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</si>
  <si>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</si>
  <si>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</si>
  <si>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</si>
  <si>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</si>
  <si>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</si>
  <si>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</si>
  <si>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</si>
  <si>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</si>
  <si>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</si>
  <si>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</si>
  <si>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</si>
  <si>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</si>
  <si>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</si>
  <si>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</si>
  <si>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</si>
  <si>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</si>
  <si>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</si>
  <si>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</si>
  <si>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</si>
  <si>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</si>
  <si>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</si>
  <si>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</si>
  <si>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</si>
  <si>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</si>
  <si>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</si>
  <si>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</si>
  <si>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</si>
  <si>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</si>
  <si>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</si>
  <si>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</si>
  <si>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</si>
  <si>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</si>
  <si>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</si>
  <si>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</si>
  <si>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</si>
  <si>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</si>
  <si>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</si>
  <si>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</si>
  <si>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</si>
  <si>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</si>
  <si>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</si>
  <si>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</si>
  <si>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</si>
  <si>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</si>
  <si>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</si>
  <si>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</si>
  <si>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</si>
  <si>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</si>
  <si>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</si>
  <si>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</si>
  <si>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</si>
  <si>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</si>
  <si>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</si>
  <si>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</si>
  <si>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</si>
  <si>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</si>
  <si>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</si>
  <si>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</si>
  <si>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</si>
  <si>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</si>
  <si>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</si>
  <si>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</si>
  <si>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</si>
  <si>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</si>
  <si>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</si>
  <si>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</si>
  <si>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</si>
  <si>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</si>
  <si>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</si>
  <si>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</si>
  <si>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</si>
  <si>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</si>
  <si>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</si>
  <si>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</si>
  <si>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</si>
  <si>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</si>
  <si>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</si>
  <si>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</si>
  <si>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</si>
  <si>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</si>
  <si>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</si>
  <si>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</si>
  <si>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</si>
  <si>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</si>
  <si>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</si>
  <si>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</si>
  <si>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</si>
  <si>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</si>
  <si>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</si>
  <si>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</si>
  <si>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</si>
  <si>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</si>
  <si>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</si>
  <si>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</si>
  <si>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</si>
  <si>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</si>
  <si>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</si>
  <si>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</si>
  <si>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</si>
  <si>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</si>
  <si>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</si>
  <si>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</si>
  <si>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</si>
  <si>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</si>
  <si>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</si>
  <si>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</si>
  <si>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</si>
  <si>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</si>
  <si>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</si>
  <si>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</si>
  <si>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</si>
  <si>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</si>
  <si>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</si>
  <si>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</si>
  <si>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</si>
  <si>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</si>
  <si>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</si>
  <si>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</si>
  <si>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</si>
  <si>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</si>
  <si>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</si>
  <si>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</si>
  <si>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</si>
  <si>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</si>
  <si>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</si>
  <si>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</si>
  <si>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</si>
  <si>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</si>
  <si>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</si>
  <si>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</si>
  <si>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</si>
  <si>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</si>
  <si>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</si>
  <si>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</si>
  <si>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</si>
  <si>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</si>
  <si>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</si>
  <si>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</si>
  <si>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</si>
  <si>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</si>
  <si>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</si>
  <si>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</si>
  <si>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</si>
  <si>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</si>
  <si>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</si>
  <si>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</si>
  <si>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</si>
  <si>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</si>
  <si>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</si>
  <si>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</si>
  <si>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</si>
  <si>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</si>
  <si>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</si>
  <si>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</si>
  <si>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</si>
  <si>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</si>
  <si>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</si>
  <si>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</si>
  <si>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</si>
  <si>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</si>
  <si>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</si>
  <si>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</si>
  <si>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</si>
  <si>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</si>
  <si>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</si>
  <si>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</si>
  <si>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</si>
  <si>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</si>
  <si>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</si>
  <si>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</si>
  <si>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</si>
  <si>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</si>
  <si>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</si>
  <si>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</si>
  <si>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</si>
  <si>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</si>
  <si>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</si>
  <si>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</si>
  <si>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</si>
  <si>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</si>
  <si>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</si>
  <si>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</si>
  <si>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</si>
  <si>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</si>
  <si>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</si>
  <si>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</si>
  <si>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</si>
  <si>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</si>
  <si>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</si>
  <si>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</si>
  <si>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</si>
  <si>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</si>
  <si>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</si>
  <si>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</si>
  <si>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</si>
  <si>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</si>
  <si>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</si>
  <si>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</si>
  <si>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</si>
  <si>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</si>
  <si>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</si>
  <si>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</si>
  <si>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</si>
  <si>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</si>
  <si>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</si>
  <si>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</si>
  <si>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</si>
  <si>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</si>
  <si>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</si>
  <si>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</si>
  <si>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</si>
  <si>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</si>
  <si>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</si>
  <si>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</si>
  <si>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</si>
  <si>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</si>
  <si>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</si>
  <si>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</si>
  <si>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</si>
  <si>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</si>
  <si>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</si>
  <si>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</si>
  <si>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</si>
  <si>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</si>
  <si>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</si>
  <si>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</si>
  <si>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</si>
  <si>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</si>
  <si>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</si>
  <si>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</si>
  <si>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</si>
  <si>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</si>
  <si>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</si>
  <si>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</si>
  <si>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</si>
  <si>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</si>
  <si>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</si>
  <si>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</si>
  <si>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</si>
  <si>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</si>
  <si>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</si>
  <si>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</si>
  <si>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</si>
  <si>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</si>
  <si>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</si>
  <si>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</si>
  <si>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</si>
  <si>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</si>
  <si>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</si>
  <si>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</si>
  <si>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</si>
  <si>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</si>
  <si>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</si>
  <si>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</si>
  <si>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</si>
  <si>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</si>
  <si>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</si>
  <si>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</si>
  <si>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</si>
  <si>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</si>
  <si>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</si>
  <si>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</si>
  <si>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</si>
  <si>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</si>
  <si>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</si>
  <si>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</si>
  <si>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</si>
  <si>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</si>
  <si>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</si>
  <si>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</si>
  <si>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</si>
  <si>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</si>
  <si>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</si>
  <si>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</si>
  <si>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</si>
  <si>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</si>
  <si>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</si>
  <si>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</si>
  <si>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</si>
  <si>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</si>
  <si>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</si>
  <si>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</si>
  <si>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</si>
  <si>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</si>
  <si>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</si>
  <si>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</si>
  <si>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</si>
  <si>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</si>
  <si>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</si>
  <si>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</si>
  <si>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</si>
  <si>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</si>
  <si>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</si>
  <si>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</si>
  <si>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</si>
  <si>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</si>
  <si>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</si>
  <si>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</si>
  <si>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</si>
  <si>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</si>
  <si>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</si>
  <si>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</si>
  <si>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</si>
  <si>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</si>
  <si>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</si>
  <si>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</si>
  <si>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</si>
  <si>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</si>
  <si>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</si>
  <si>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</si>
  <si>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</si>
  <si>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</si>
  <si>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</si>
  <si>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</si>
  <si>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</si>
  <si>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</si>
  <si>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</si>
  <si>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</si>
  <si>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</si>
  <si>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</si>
  <si>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</si>
  <si>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</si>
  <si>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</si>
  <si>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</si>
  <si>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</si>
  <si>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</si>
  <si>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</si>
  <si>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</si>
  <si>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</si>
  <si>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</si>
  <si>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</si>
  <si>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</si>
  <si>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</si>
  <si>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</si>
  <si>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</si>
  <si>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</si>
  <si>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</si>
  <si>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</si>
  <si>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</si>
  <si>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</si>
  <si>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</si>
  <si>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</si>
  <si>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</si>
  <si>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</si>
  <si>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</si>
  <si>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</si>
  <si>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</si>
  <si>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</si>
  <si>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</si>
  <si>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</si>
  <si>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</si>
  <si>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</si>
  <si>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</si>
  <si>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</si>
  <si>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</si>
  <si>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</si>
  <si>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</si>
  <si>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</si>
  <si>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</si>
  <si>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</si>
  <si>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</si>
  <si>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</si>
  <si>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</si>
  <si>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</si>
  <si>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</si>
  <si>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</si>
  <si>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</si>
  <si>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</si>
  <si>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</si>
  <si>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</si>
  <si>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</si>
  <si>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</si>
  <si>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</si>
  <si>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</si>
  <si>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</si>
  <si>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</si>
  <si>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</si>
  <si>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</si>
  <si>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</si>
  <si>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</si>
  <si>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</si>
  <si>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</si>
  <si>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</si>
  <si>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</si>
  <si>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</si>
  <si>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</si>
  <si>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</si>
  <si>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</si>
  <si>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</si>
  <si>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</si>
  <si>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</si>
  <si>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</si>
  <si>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</si>
  <si>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</si>
  <si>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</si>
  <si>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</si>
  <si>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</si>
  <si>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</si>
  <si>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</si>
  <si>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</si>
  <si>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</si>
  <si>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</si>
  <si>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</si>
  <si>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</si>
  <si>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</si>
  <si>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</si>
  <si>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</si>
  <si>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</si>
  <si>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</si>
  <si>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</si>
  <si>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</si>
  <si>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</si>
  <si>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</si>
  <si>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</si>
  <si>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</si>
  <si>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</si>
  <si>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</si>
  <si>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</si>
  <si>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</si>
  <si>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</si>
  <si>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</si>
  <si>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</si>
  <si>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</si>
  <si>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</si>
  <si>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</si>
  <si>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</si>
  <si>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</si>
  <si>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</si>
  <si>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</si>
  <si>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</si>
  <si>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</si>
  <si>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</si>
  <si>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</si>
  <si>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</si>
  <si>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</si>
  <si>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</si>
  <si>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</si>
  <si>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</si>
  <si>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</si>
  <si>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</si>
  <si>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</si>
  <si>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</si>
  <si>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</si>
  <si>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</si>
  <si>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</si>
  <si>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</si>
  <si>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</si>
  <si>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</si>
  <si>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</si>
  <si>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</si>
  <si>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</si>
  <si>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</si>
  <si>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</si>
  <si>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</si>
  <si>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</si>
  <si>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</si>
  <si>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</si>
  <si>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</si>
  <si>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</si>
  <si>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</si>
  <si>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</si>
  <si>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</si>
  <si>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</si>
  <si>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</si>
  <si>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</si>
  <si>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</si>
  <si>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</si>
  <si>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</si>
  <si>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</si>
  <si>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</si>
  <si>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</si>
  <si>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</si>
  <si>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</si>
  <si>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</si>
  <si>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</si>
  <si>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</si>
  <si>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</si>
  <si>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</si>
  <si>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</si>
  <si>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</si>
  <si>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</si>
  <si>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</si>
  <si>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</si>
  <si>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</si>
  <si>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</si>
  <si>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</si>
  <si>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</si>
  <si>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</si>
  <si>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</si>
  <si>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</si>
  <si>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</si>
  <si>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</si>
  <si>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</si>
  <si>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</si>
  <si>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</si>
  <si>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</si>
  <si>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</si>
  <si>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</si>
  <si>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</si>
  <si>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</si>
  <si>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</si>
  <si>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</si>
  <si>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</si>
  <si>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</si>
  <si>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</si>
  <si>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</si>
  <si>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</si>
  <si>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</si>
  <si>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</si>
  <si>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</si>
  <si>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</si>
  <si>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</si>
  <si>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</si>
  <si>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</si>
  <si>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</si>
  <si>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</si>
  <si>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</si>
  <si>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</si>
  <si>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</si>
  <si>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</si>
  <si>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</si>
  <si>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</si>
  <si>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</si>
  <si>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</si>
  <si>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</si>
  <si>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</si>
  <si>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</si>
  <si>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</si>
  <si>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</si>
  <si>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</si>
  <si>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</si>
  <si>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</si>
  <si>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</si>
  <si>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</si>
  <si>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</si>
  <si>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</si>
  <si>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</si>
  <si>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</si>
  <si>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</si>
  <si>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</si>
  <si>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</si>
  <si>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</si>
  <si>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</si>
  <si>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</si>
  <si>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</si>
  <si>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</si>
  <si>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</si>
  <si>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</si>
  <si>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</si>
  <si>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</si>
  <si>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</si>
  <si>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</si>
  <si>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</si>
  <si>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</si>
  <si>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</si>
  <si>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</si>
  <si>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</si>
  <si>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</si>
  <si>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</si>
  <si>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</si>
  <si>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</si>
  <si>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</si>
  <si>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</si>
  <si>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</si>
  <si>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</si>
  <si>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</si>
  <si>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</si>
  <si>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</si>
  <si>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</si>
  <si>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</si>
  <si>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</si>
  <si>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</si>
  <si>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</si>
  <si>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</si>
  <si>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</si>
  <si>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</si>
  <si>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</si>
  <si>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</si>
  <si>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</si>
  <si>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</si>
  <si>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</si>
  <si>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</si>
  <si>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</si>
  <si>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</si>
  <si>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</si>
  <si>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</si>
  <si>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</si>
  <si>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</si>
  <si>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</si>
  <si>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</si>
  <si>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</si>
  <si>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</si>
  <si>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</si>
  <si>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</si>
  <si>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</si>
  <si>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</si>
  <si>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</si>
  <si>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</si>
  <si>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</si>
  <si>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</si>
  <si>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</si>
  <si>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</si>
  <si>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</si>
  <si>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</si>
  <si>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</si>
  <si>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</si>
  <si>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</si>
  <si>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</si>
  <si>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</si>
  <si>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</si>
  <si>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</si>
  <si>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</si>
  <si>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</si>
  <si>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</si>
  <si>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</si>
  <si>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</si>
  <si>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</si>
  <si>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</si>
  <si>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</si>
  <si>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</si>
  <si>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</si>
  <si>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</si>
  <si>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</si>
  <si>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</si>
  <si>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</si>
  <si>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</si>
  <si>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</si>
  <si>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</si>
  <si>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</si>
  <si>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</si>
  <si>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</si>
  <si>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</si>
  <si>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</si>
  <si>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</si>
  <si>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</si>
  <si>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</si>
  <si>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</si>
  <si>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</si>
  <si>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</si>
  <si>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</si>
  <si>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</si>
  <si>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</si>
  <si>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</si>
  <si>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</si>
  <si>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</si>
  <si>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</si>
  <si>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</si>
  <si>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</si>
  <si>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</si>
  <si>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</si>
  <si>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</si>
  <si>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</si>
  <si>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</si>
  <si>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</si>
  <si>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</si>
  <si>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</si>
  <si>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</si>
  <si>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</si>
  <si>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</si>
  <si>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</si>
  <si>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</si>
  <si>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</si>
  <si>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</si>
  <si>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</si>
  <si>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</si>
  <si>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</si>
  <si>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</si>
  <si>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</si>
  <si>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</si>
  <si>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</si>
  <si>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</si>
  <si>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</si>
  <si>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</si>
  <si>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</si>
  <si>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</si>
  <si>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</si>
  <si>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</si>
  <si>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</si>
  <si>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</si>
  <si>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</si>
  <si>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</si>
  <si>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</si>
  <si>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</si>
  <si>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</si>
  <si>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</si>
  <si>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</si>
  <si>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</si>
  <si>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</si>
  <si>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</si>
  <si>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</si>
  <si>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</si>
  <si>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</si>
  <si>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</si>
  <si>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</si>
  <si>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</si>
  <si>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</si>
  <si>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</si>
  <si>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</si>
  <si>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</si>
  <si>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</si>
  <si>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</si>
  <si>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</si>
  <si>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</si>
  <si>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</si>
  <si>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</si>
  <si>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</si>
  <si>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</si>
  <si>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</si>
  <si>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</si>
  <si>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</si>
  <si>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</si>
  <si>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</si>
  <si>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</si>
  <si>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</si>
  <si>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</si>
  <si>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</si>
  <si>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</si>
  <si>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</si>
  <si>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</si>
  <si>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</si>
  <si>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</si>
  <si>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</si>
  <si>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</si>
  <si>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</si>
  <si>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</si>
  <si>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</si>
  <si>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</si>
  <si>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</si>
  <si>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</si>
  <si>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</si>
  <si>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</si>
  <si>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</si>
  <si>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</si>
  <si>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</si>
  <si>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</si>
  <si>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</si>
  <si>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</si>
  <si>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</si>
  <si>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</si>
  <si>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</si>
  <si>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</si>
  <si>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</si>
  <si>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</si>
  <si>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</si>
  <si>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</si>
  <si>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</si>
  <si>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</si>
  <si>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</si>
  <si>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</si>
  <si>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</si>
  <si>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</si>
  <si>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</si>
  <si>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</si>
  <si>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</si>
  <si>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</si>
  <si>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</si>
  <si>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</si>
  <si>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</si>
  <si>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</si>
  <si>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</si>
  <si>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</si>
  <si>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</si>
  <si>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</si>
  <si>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</si>
  <si>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</si>
  <si>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</si>
  <si>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</si>
  <si>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</si>
  <si>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</si>
  <si>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</si>
  <si>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</si>
  <si>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</si>
  <si>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</si>
  <si>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</si>
  <si>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</si>
  <si>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</si>
  <si>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</si>
  <si>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</si>
  <si>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</si>
  <si>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</si>
  <si>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</si>
  <si>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</si>
  <si>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</si>
  <si>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</si>
  <si>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</si>
  <si>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</si>
  <si>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</si>
  <si>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</si>
  <si>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</si>
  <si>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</si>
  <si>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</si>
  <si>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</si>
  <si>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</si>
  <si>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</si>
  <si>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</si>
  <si>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</si>
  <si>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</si>
  <si>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</si>
  <si>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</si>
  <si>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</si>
  <si>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</si>
  <si>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</si>
  <si>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</si>
  <si>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</si>
  <si>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</si>
  <si>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</si>
  <si>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</si>
  <si>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</si>
  <si>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</si>
  <si>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</si>
  <si>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</si>
  <si>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</si>
  <si>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</si>
  <si>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</si>
  <si>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</si>
  <si>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</si>
  <si>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</si>
  <si>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</si>
  <si>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</si>
  <si>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</si>
  <si>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</si>
  <si>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</si>
  <si>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</si>
  <si>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</si>
  <si>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</si>
  <si>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</si>
  <si>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</si>
  <si>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</si>
  <si>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</si>
  <si>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</si>
  <si>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</si>
  <si>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</si>
  <si>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</si>
  <si>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</si>
  <si>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</si>
  <si>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</si>
  <si>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</si>
  <si>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</si>
  <si>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</si>
  <si>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</si>
  <si>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</si>
  <si>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</si>
  <si>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</si>
  <si>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</si>
  <si>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</si>
  <si>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</si>
  <si>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</si>
  <si>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</si>
  <si>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</si>
  <si>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</si>
  <si>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</si>
  <si>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</si>
  <si>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</si>
  <si>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</si>
  <si>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</si>
  <si>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</si>
  <si>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</si>
  <si>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</si>
  <si>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</si>
  <si>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</si>
  <si>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</si>
  <si>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</si>
  <si>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</si>
  <si>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</si>
  <si>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</si>
  <si>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</si>
  <si>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</si>
  <si>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</si>
  <si>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</si>
  <si>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</si>
  <si>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</si>
  <si>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</si>
  <si>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</si>
  <si>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</si>
  <si>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</si>
  <si>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</si>
  <si>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</si>
  <si>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</si>
  <si>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</si>
  <si>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</si>
  <si>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</si>
  <si>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</si>
  <si>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</si>
  <si>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</si>
  <si>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</si>
  <si>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</si>
  <si>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</si>
  <si>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</si>
  <si>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</si>
  <si>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</si>
  <si>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</si>
  <si>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</si>
  <si>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</si>
  <si>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</si>
  <si>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</si>
  <si>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</si>
  <si>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</si>
  <si>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</si>
  <si>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</si>
  <si>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</si>
  <si>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</si>
  <si>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</si>
  <si>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</si>
  <si>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</si>
  <si>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</si>
  <si>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</si>
  <si>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</si>
  <si>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</si>
  <si>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</si>
  <si>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</si>
  <si>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</si>
  <si>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</si>
  <si>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</si>
  <si>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</si>
  <si>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</si>
  <si>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</si>
  <si>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</si>
  <si>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</si>
  <si>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</si>
  <si>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</si>
  <si>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</si>
  <si>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</si>
  <si>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</si>
  <si>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</si>
  <si>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</si>
  <si>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</si>
  <si>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</si>
  <si>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</si>
  <si>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</si>
  <si>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</si>
  <si>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</si>
  <si>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</si>
  <si>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</si>
  <si>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</si>
  <si>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</si>
  <si>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</si>
  <si>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</si>
  <si>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</si>
  <si>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</si>
  <si>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</si>
  <si>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</si>
  <si>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</si>
  <si>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</si>
  <si>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</si>
  <si>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</si>
  <si>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</si>
  <si>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</si>
  <si>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</si>
  <si>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</si>
  <si>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</si>
  <si>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</si>
  <si>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</si>
  <si>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</si>
  <si>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</si>
  <si>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</si>
  <si>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</si>
  <si>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</si>
  <si>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</si>
  <si>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</si>
  <si>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</si>
  <si>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</si>
  <si>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</si>
  <si>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</si>
  <si>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</si>
  <si>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</si>
  <si>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</si>
  <si>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</si>
  <si>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</si>
  <si>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</si>
  <si>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</si>
  <si>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</si>
  <si>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</si>
  <si>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</si>
  <si>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</si>
  <si>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</si>
  <si>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</si>
  <si>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</si>
  <si>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</si>
  <si>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</si>
  <si>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</si>
  <si>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</si>
  <si>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</si>
  <si>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</si>
  <si>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</si>
  <si>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</si>
  <si>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</si>
  <si>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</si>
  <si>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</si>
  <si>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</si>
  <si>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</si>
  <si>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</si>
  <si>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</si>
  <si>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</si>
  <si>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</si>
  <si>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</si>
  <si>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</si>
  <si>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</si>
  <si>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</si>
  <si>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</si>
  <si>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</si>
  <si>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</si>
  <si>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</si>
  <si>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</si>
  <si>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</si>
  <si>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</si>
  <si>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</si>
  <si>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</si>
  <si>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</si>
  <si>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</si>
  <si>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</si>
  <si>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</si>
  <si>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</si>
  <si>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</si>
  <si>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</si>
  <si>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</si>
  <si>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</si>
  <si>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</si>
  <si>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</si>
  <si>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</si>
  <si>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</si>
  <si>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</si>
  <si>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</si>
  <si>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</si>
  <si>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</si>
  <si>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</si>
  <si>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</si>
  <si>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</si>
  <si>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</si>
  <si>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</si>
  <si>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</si>
  <si>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</si>
  <si>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</si>
  <si>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</si>
  <si>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</si>
  <si>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</si>
  <si>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</si>
  <si>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</si>
  <si>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</si>
  <si>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</si>
  <si>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</si>
  <si>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</si>
  <si>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</si>
  <si>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</si>
  <si>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</si>
  <si>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</si>
  <si>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</si>
  <si>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</si>
  <si>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</si>
  <si>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</si>
  <si>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</si>
  <si>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</si>
  <si>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</si>
  <si>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</si>
  <si>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</si>
  <si>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</si>
  <si>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</si>
  <si>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</si>
  <si>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</si>
  <si>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</si>
  <si>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</si>
  <si>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</si>
  <si>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</si>
  <si>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</si>
  <si>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</si>
  <si>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</si>
  <si>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</si>
  <si>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</si>
  <si>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</si>
  <si>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</si>
  <si>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</si>
  <si>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</si>
  <si>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</si>
  <si>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</si>
  <si>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</si>
  <si>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</si>
  <si>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</si>
  <si>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</si>
  <si>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</si>
  <si>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</si>
  <si>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</si>
  <si>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</si>
  <si>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</si>
  <si>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</si>
  <si>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</si>
  <si>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</si>
  <si>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</si>
  <si>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</si>
  <si>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</si>
  <si>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</si>
  <si>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</si>
  <si>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</si>
  <si>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</si>
  <si>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</si>
  <si>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</si>
  <si>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</si>
  <si>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</si>
  <si>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</si>
  <si>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</si>
  <si>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</si>
  <si>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</si>
  <si>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</si>
  <si>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</si>
  <si>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</si>
  <si>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</si>
  <si>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</si>
  <si>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</si>
  <si>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</si>
  <si>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</si>
  <si>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</si>
  <si>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</si>
  <si>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</si>
  <si>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</si>
  <si>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</si>
  <si>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</si>
  <si>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</si>
  <si>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</si>
  <si>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</si>
  <si>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</si>
  <si>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</si>
  <si>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</si>
  <si>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</si>
  <si>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</si>
  <si>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</si>
  <si>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</si>
  <si>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</si>
  <si>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</si>
  <si>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</si>
  <si>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</si>
  <si>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</si>
  <si>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</si>
  <si>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</si>
  <si>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</si>
  <si>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</si>
  <si>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</si>
  <si>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</si>
  <si>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</si>
  <si>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</si>
  <si>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</si>
  <si>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</si>
  <si>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</si>
  <si>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</si>
  <si>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</si>
  <si>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</si>
  <si>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</si>
  <si>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</si>
  <si>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</si>
  <si>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</si>
  <si>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</si>
  <si>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</si>
  <si>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</si>
  <si>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</si>
  <si>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</si>
  <si>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</si>
  <si>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</si>
  <si>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</si>
  <si>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</si>
  <si>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</si>
  <si>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</si>
  <si>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</si>
  <si>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</si>
  <si>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</si>
  <si>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</si>
  <si>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</si>
  <si>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</si>
  <si>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</si>
  <si>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</si>
  <si>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</si>
  <si>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</si>
  <si>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</si>
  <si>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</si>
  <si>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</si>
  <si>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</si>
  <si>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</si>
  <si>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</si>
  <si>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</si>
  <si>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</si>
  <si>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</si>
  <si>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</si>
  <si>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</si>
  <si>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</si>
  <si>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</si>
  <si>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</si>
  <si>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</si>
  <si>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</si>
  <si>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</si>
  <si>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</si>
  <si>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</si>
  <si>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</si>
  <si>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</si>
  <si>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</si>
  <si>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</si>
  <si>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</si>
  <si>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</si>
  <si>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</si>
  <si>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</si>
  <si>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</si>
  <si>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</si>
  <si>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</si>
  <si>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</si>
  <si>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</si>
  <si>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</si>
  <si>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</si>
  <si>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</si>
  <si>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</si>
  <si>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</si>
  <si>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</si>
  <si>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</si>
  <si>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</si>
  <si>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</si>
  <si>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</si>
  <si>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</si>
  <si>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</si>
  <si>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</si>
  <si>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</si>
  <si>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</si>
  <si>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</si>
  <si>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</si>
  <si>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</si>
  <si>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</si>
  <si>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</si>
  <si>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</si>
  <si>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</si>
  <si>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</si>
  <si>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</si>
  <si>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</si>
  <si>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</si>
  <si>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</si>
  <si>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</si>
  <si>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</si>
  <si>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</si>
  <si>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</si>
  <si>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</si>
  <si>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</si>
  <si>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</si>
  <si>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</si>
  <si>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</si>
  <si>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</si>
  <si>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</si>
  <si>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</si>
  <si>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</si>
  <si>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</si>
  <si>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</si>
  <si>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</si>
  <si>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</si>
  <si>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</si>
  <si>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</si>
  <si>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</si>
  <si>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</si>
  <si>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</si>
  <si>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</si>
  <si>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</si>
  <si>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</si>
  <si>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</si>
  <si>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</si>
  <si>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</si>
  <si>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</si>
  <si>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</si>
  <si>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</si>
  <si>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</si>
  <si>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</si>
  <si>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</si>
  <si>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</si>
  <si>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</si>
  <si>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</si>
  <si>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</si>
  <si>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</si>
  <si>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</si>
  <si>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</si>
  <si>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</si>
  <si>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</si>
  <si>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</si>
  <si>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</si>
  <si>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</si>
  <si>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</si>
  <si>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</si>
  <si>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</si>
  <si>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</si>
  <si>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</si>
  <si>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</si>
  <si>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</si>
  <si>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</si>
  <si>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</si>
  <si>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</si>
  <si>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</si>
  <si>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</si>
  <si>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</si>
  <si>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</si>
  <si>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</si>
  <si>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</si>
  <si>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</si>
  <si>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</si>
  <si>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</si>
  <si>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</si>
  <si>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</si>
  <si>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</si>
  <si>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</si>
  <si>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</si>
  <si>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</si>
  <si>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</si>
  <si>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</si>
  <si>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</si>
  <si>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</si>
  <si>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</si>
  <si>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</si>
  <si>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</si>
  <si>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</si>
  <si>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</si>
  <si>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</si>
  <si>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</si>
  <si>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</si>
  <si>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</si>
  <si>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</si>
  <si>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</si>
  <si>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</si>
  <si>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</si>
  <si>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</si>
  <si>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</si>
  <si>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</si>
  <si>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</si>
  <si>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</si>
  <si>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</si>
  <si>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</si>
  <si>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</si>
  <si>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</si>
  <si>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</si>
  <si>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</si>
  <si>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</si>
  <si>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</si>
  <si>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</si>
  <si>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</si>
  <si>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</si>
  <si>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</si>
  <si>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</si>
  <si>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</si>
  <si>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</si>
  <si>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</si>
  <si>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</si>
  <si>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</si>
  <si>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</si>
  <si>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</si>
  <si>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</si>
  <si>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</si>
  <si>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</si>
  <si>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</si>
  <si>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</si>
  <si>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</si>
  <si>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</si>
  <si>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</si>
  <si>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</si>
  <si>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</si>
  <si>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</si>
  <si>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</si>
  <si>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</si>
  <si>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</si>
  <si>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</si>
  <si>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</si>
  <si>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</si>
  <si>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</si>
  <si>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</si>
  <si>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</si>
  <si>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</si>
  <si>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</si>
  <si>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</si>
  <si>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</si>
  <si>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</si>
  <si>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</si>
  <si>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</si>
  <si>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</si>
  <si>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</si>
  <si>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</si>
  <si>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</si>
  <si>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</si>
  <si>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</si>
  <si>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</si>
  <si>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</si>
  <si>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</si>
  <si>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</si>
  <si>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</si>
  <si>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</si>
  <si>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</si>
  <si>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</si>
  <si>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</si>
  <si>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</si>
  <si>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</si>
  <si>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</si>
  <si>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</si>
  <si>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</si>
  <si>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</si>
  <si>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</si>
  <si>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</si>
  <si>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</si>
  <si>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</si>
  <si>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</si>
  <si>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</si>
  <si>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</si>
  <si>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</si>
  <si>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</si>
  <si>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</si>
  <si>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</si>
  <si>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</si>
  <si>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</si>
  <si>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</si>
  <si>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</si>
  <si>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</si>
  <si>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</si>
  <si>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</si>
  <si>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</si>
  <si>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</si>
  <si>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</si>
  <si>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</si>
  <si>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</si>
  <si>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</si>
  <si>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</si>
  <si>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</si>
  <si>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</si>
  <si>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</si>
  <si>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</si>
  <si>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</si>
  <si>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</si>
  <si>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</si>
  <si>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</si>
  <si>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</si>
  <si>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</si>
  <si>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</si>
  <si>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</si>
  <si>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</si>
  <si>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</si>
  <si>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</si>
  <si>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</si>
  <si>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</si>
  <si>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</si>
  <si>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</si>
  <si>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</si>
  <si>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</si>
  <si>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</si>
  <si>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</si>
  <si>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</si>
  <si>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</si>
  <si>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</si>
  <si>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</si>
  <si>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</si>
  <si>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</si>
  <si>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</si>
  <si>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</si>
  <si>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</si>
  <si>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</si>
  <si>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</si>
  <si>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</si>
  <si>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</si>
  <si>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</si>
  <si>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</si>
  <si>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</si>
  <si>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</si>
  <si>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</si>
  <si>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</si>
  <si>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</si>
  <si>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</si>
  <si>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</si>
  <si>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</si>
  <si>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</si>
  <si>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</si>
  <si>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</si>
  <si>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</si>
  <si>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</si>
  <si>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</si>
  <si>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</si>
  <si>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</si>
  <si>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</si>
  <si>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</si>
  <si>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</si>
  <si>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</si>
  <si>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</si>
  <si>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</si>
  <si>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</si>
  <si>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</si>
  <si>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</si>
  <si>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</si>
  <si>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</si>
  <si>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</si>
  <si>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</si>
  <si>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</si>
  <si>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</si>
  <si>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</si>
  <si>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</si>
  <si>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</si>
  <si>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</si>
  <si>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</si>
  <si>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</si>
  <si>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</si>
  <si>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</si>
  <si>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</si>
  <si>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</si>
  <si>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</si>
  <si>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</si>
  <si>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</si>
  <si>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</si>
  <si>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</si>
  <si>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</si>
  <si>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</si>
  <si>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</si>
  <si>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</si>
  <si>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</si>
  <si>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</si>
  <si>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</si>
  <si>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</si>
  <si>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</si>
  <si>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</si>
  <si>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</si>
  <si>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</si>
  <si>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</si>
  <si>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</si>
  <si>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</si>
  <si>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</si>
  <si>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</si>
  <si>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</si>
  <si>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</si>
  <si>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</si>
  <si>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</si>
  <si>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</si>
  <si>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</si>
  <si>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</si>
  <si>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</si>
  <si>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</si>
  <si>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</si>
  <si>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</si>
  <si>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</si>
  <si>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</si>
  <si>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</si>
  <si>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</si>
  <si>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</si>
  <si>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</si>
  <si>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</si>
  <si>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</si>
  <si>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</si>
  <si>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</si>
  <si>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</si>
  <si>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</si>
  <si>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</si>
  <si>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</si>
  <si>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</si>
  <si>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</si>
  <si>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</si>
  <si>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</si>
  <si>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</si>
  <si>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</si>
  <si>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</si>
  <si>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</si>
  <si>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</si>
  <si>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</si>
  <si>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</si>
  <si>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</si>
  <si>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</si>
  <si>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</si>
  <si>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</si>
  <si>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</si>
  <si>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</si>
  <si>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</si>
  <si>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</si>
  <si>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</si>
  <si>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</si>
  <si>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</si>
  <si>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</si>
  <si>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</si>
  <si>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</si>
  <si>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</si>
  <si>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</si>
  <si>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</si>
  <si>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</si>
  <si>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</si>
  <si>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</si>
  <si>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</si>
  <si>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</si>
  <si>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</si>
  <si>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</si>
  <si>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</si>
  <si>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</si>
  <si>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</si>
  <si>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</si>
  <si>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</si>
  <si>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</si>
  <si>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</si>
  <si>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</si>
  <si>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</si>
  <si>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</si>
  <si>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</si>
  <si>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</si>
  <si>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</si>
  <si>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</si>
  <si>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</si>
  <si>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</si>
  <si>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</si>
  <si>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</si>
  <si>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</si>
  <si>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</si>
  <si>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</si>
  <si>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</si>
  <si>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</si>
  <si>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</si>
  <si>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</si>
  <si>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</si>
  <si>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</si>
  <si>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</si>
  <si>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</si>
  <si>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</si>
  <si>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</si>
  <si>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</si>
  <si>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</si>
  <si>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</si>
  <si>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</si>
  <si>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</si>
  <si>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</si>
  <si>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</si>
  <si>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</si>
  <si>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</si>
  <si>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</si>
  <si>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</si>
  <si>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</si>
  <si>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</si>
  <si>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</si>
  <si>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</si>
  <si>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</si>
  <si>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</si>
  <si>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</si>
  <si>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</si>
  <si>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</si>
  <si>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</si>
  <si>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</si>
  <si>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</si>
  <si>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</si>
  <si>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</si>
  <si>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</si>
  <si>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</si>
  <si>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</si>
  <si>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</si>
  <si>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</si>
  <si>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</si>
  <si>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</si>
  <si>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</si>
  <si>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</si>
  <si>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</si>
  <si>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</si>
  <si>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</si>
  <si>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</si>
  <si>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</si>
  <si>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</si>
  <si>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</si>
  <si>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</si>
  <si>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</si>
  <si>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</si>
  <si>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</si>
  <si>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</si>
  <si>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</si>
  <si>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</si>
  <si>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</si>
  <si>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</si>
  <si>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</si>
  <si>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</si>
  <si>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</si>
  <si>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</si>
  <si>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</si>
  <si>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</si>
  <si>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</si>
  <si>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</si>
  <si>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</si>
  <si>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</si>
  <si>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</si>
  <si>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</si>
  <si>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</si>
  <si>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</si>
  <si>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</si>
  <si>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</si>
  <si>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</si>
  <si>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</si>
  <si>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</si>
  <si>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</si>
  <si>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</si>
  <si>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</si>
  <si>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</si>
  <si>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</si>
  <si>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</si>
  <si>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</si>
  <si>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</si>
  <si>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</si>
  <si>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</si>
  <si>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</si>
  <si>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</si>
  <si>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</si>
  <si>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</si>
  <si>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</si>
  <si>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</si>
  <si>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</si>
  <si>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</si>
  <si>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</si>
  <si>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</si>
  <si>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</si>
  <si>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</si>
  <si>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</si>
  <si>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</si>
  <si>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</si>
  <si>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</si>
  <si>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</si>
  <si>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</si>
  <si>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</si>
  <si>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</si>
  <si>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</si>
  <si>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</si>
  <si>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</si>
  <si>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</si>
  <si>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</si>
  <si>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</si>
  <si>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</si>
  <si>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</si>
  <si>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</si>
  <si>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</si>
  <si>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</si>
  <si>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</si>
  <si>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</si>
  <si>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</si>
  <si>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</si>
  <si>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</si>
  <si>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</si>
  <si>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</si>
  <si>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</si>
  <si>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</si>
  <si>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</si>
  <si>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</si>
  <si>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</si>
  <si>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</si>
  <si>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</si>
  <si>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</si>
  <si>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</si>
  <si>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</si>
  <si>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</si>
  <si>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</si>
  <si>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</si>
  <si>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</si>
  <si>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</si>
  <si>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</si>
  <si>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</si>
  <si>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</si>
  <si>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</si>
  <si>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</si>
  <si>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</si>
  <si>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</si>
  <si>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</si>
  <si>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</si>
  <si>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</si>
  <si>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</si>
  <si>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</si>
  <si>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</si>
  <si>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</si>
  <si>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</si>
  <si>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</si>
  <si>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</si>
  <si>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</si>
  <si>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</si>
  <si>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</si>
  <si>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</si>
  <si>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</si>
  <si>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</si>
  <si>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</si>
  <si>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</si>
  <si>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</si>
  <si>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</si>
  <si>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</si>
  <si>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</si>
  <si>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</si>
  <si>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</si>
  <si>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</si>
  <si>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</si>
  <si>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</si>
  <si>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</si>
  <si>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</si>
  <si>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</si>
  <si>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</si>
  <si>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</si>
  <si>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</si>
  <si>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</si>
  <si>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</si>
  <si>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</si>
  <si>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</si>
  <si>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</si>
  <si>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</si>
  <si>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</si>
  <si>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</si>
  <si>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</si>
  <si>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</si>
  <si>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</si>
  <si>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</si>
  <si>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</si>
  <si>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</si>
  <si>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</si>
  <si>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</si>
  <si>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</si>
  <si>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</si>
  <si>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</si>
  <si>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</si>
  <si>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</si>
  <si>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</si>
  <si>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</si>
  <si>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</si>
  <si>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</si>
  <si>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</si>
  <si>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</si>
  <si>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</si>
  <si>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</si>
  <si>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</si>
  <si>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</si>
  <si>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</si>
  <si>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</si>
  <si>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</si>
  <si>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</si>
  <si>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</si>
  <si>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</si>
  <si>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</si>
  <si>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</si>
  <si>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</si>
  <si>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</si>
  <si>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</si>
  <si>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</si>
  <si>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</si>
  <si>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</si>
  <si>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</si>
  <si>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</si>
  <si>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</si>
  <si>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</si>
  <si>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</si>
  <si>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</si>
  <si>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</si>
  <si>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</si>
  <si>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</si>
  <si>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</si>
  <si>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</si>
  <si>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</si>
  <si>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</si>
  <si>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</si>
  <si>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</si>
  <si>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</si>
  <si>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</si>
  <si>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</si>
  <si>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</si>
  <si>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</si>
  <si>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</si>
  <si>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</si>
  <si>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</si>
  <si>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</si>
  <si>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</si>
  <si>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</si>
  <si>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</si>
  <si>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</si>
  <si>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</si>
  <si>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</si>
  <si>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</si>
  <si>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</si>
  <si>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</si>
  <si>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</si>
  <si>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</si>
  <si>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</si>
  <si>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</si>
  <si>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</si>
  <si>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</si>
  <si>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</si>
  <si>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</si>
  <si>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</si>
  <si>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</si>
  <si>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</si>
  <si>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</si>
  <si>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</si>
  <si>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</si>
  <si>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</si>
  <si>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</si>
  <si>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</si>
  <si>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</si>
  <si>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</si>
  <si>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</si>
  <si>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</si>
  <si>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</si>
  <si>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</si>
  <si>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</si>
  <si>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</si>
  <si>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</si>
  <si>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</si>
  <si>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</si>
  <si>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</si>
  <si>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</si>
  <si>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</si>
  <si>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</si>
  <si>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</si>
  <si>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</si>
  <si>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</si>
  <si>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</si>
  <si>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</si>
  <si>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</si>
  <si>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</si>
  <si>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</si>
  <si>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</si>
  <si>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</si>
  <si>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</si>
  <si>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</si>
  <si>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</si>
  <si>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</si>
  <si>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</si>
  <si>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</si>
  <si>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</si>
  <si>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</si>
  <si>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</si>
  <si>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</si>
  <si>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</si>
  <si>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</si>
  <si>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</si>
  <si>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</si>
  <si>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</si>
  <si>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</si>
  <si>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</si>
  <si>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</si>
  <si>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</si>
  <si>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</si>
  <si>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</si>
  <si>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</si>
  <si>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</si>
  <si>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</si>
  <si>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</si>
  <si>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</si>
  <si>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</si>
  <si>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</si>
  <si>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</si>
  <si>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</si>
  <si>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</si>
  <si>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</si>
  <si>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</si>
  <si>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</si>
  <si>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</si>
  <si>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</si>
  <si>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</si>
  <si>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</si>
  <si>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</si>
  <si>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</si>
  <si>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</si>
  <si>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</si>
  <si>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</si>
  <si>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</si>
  <si>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</si>
  <si>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</si>
  <si>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</si>
  <si>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</si>
  <si>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</si>
  <si>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</si>
  <si>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</si>
  <si>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</si>
  <si>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</si>
  <si>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</si>
  <si>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</si>
  <si>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</si>
  <si>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</si>
  <si>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</si>
  <si>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</si>
  <si>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</si>
  <si>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</si>
  <si>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</si>
  <si>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</si>
  <si>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</si>
  <si>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</si>
  <si>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</si>
  <si>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</si>
  <si>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</si>
  <si>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</si>
  <si>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</si>
  <si>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</si>
  <si>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</si>
  <si>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</si>
  <si>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</si>
  <si>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</si>
  <si>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</si>
  <si>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</si>
  <si>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</si>
  <si>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</si>
  <si>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</si>
  <si>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</si>
  <si>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</si>
  <si>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</si>
  <si>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</si>
  <si>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</si>
  <si>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</si>
  <si>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</si>
  <si>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</si>
  <si>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</si>
  <si>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</si>
  <si>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</si>
  <si>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</si>
  <si>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</si>
  <si>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</si>
  <si>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</si>
  <si>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</si>
  <si>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</si>
  <si>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</si>
  <si>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</si>
  <si>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</si>
  <si>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</si>
  <si>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</si>
  <si>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</si>
  <si>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</si>
  <si>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</si>
  <si>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</si>
  <si>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</si>
  <si>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</si>
  <si>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</si>
  <si>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</si>
  <si>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</si>
  <si>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</si>
  <si>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</si>
  <si>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</si>
  <si>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</si>
  <si>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</si>
  <si>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</si>
  <si>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</si>
  <si>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</si>
  <si>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</si>
  <si>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</si>
  <si>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</si>
  <si>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</si>
  <si>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</si>
  <si>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</si>
  <si>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</si>
  <si>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</si>
  <si>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</si>
  <si>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</si>
  <si>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</si>
  <si>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</si>
  <si>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</si>
  <si>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</si>
  <si>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</si>
  <si>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</si>
  <si>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</si>
  <si>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</si>
  <si>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</si>
  <si>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</si>
  <si>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</si>
  <si>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</si>
  <si>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</si>
  <si>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</si>
  <si>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</si>
  <si>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</si>
  <si>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</si>
  <si>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</si>
  <si>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</si>
  <si>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</si>
  <si>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</si>
  <si>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</si>
  <si>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</si>
  <si>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</si>
  <si>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</si>
  <si>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</si>
  <si>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</si>
  <si>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</si>
  <si>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</si>
  <si>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</si>
  <si>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</si>
  <si>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</si>
  <si>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</si>
  <si>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</si>
  <si>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</si>
  <si>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</si>
  <si>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</si>
  <si>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</si>
  <si>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</si>
  <si>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</si>
  <si>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</si>
  <si>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</si>
  <si>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</si>
  <si>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</si>
  <si>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</si>
  <si>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</si>
  <si>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</si>
  <si>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</si>
  <si>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</si>
  <si>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</si>
  <si>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</si>
  <si>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</si>
  <si>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</si>
  <si>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</si>
  <si>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</si>
  <si>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</si>
  <si>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</si>
  <si>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</si>
  <si>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</si>
  <si>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</si>
  <si>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</si>
  <si>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</si>
  <si>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</si>
  <si>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</si>
  <si>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</si>
  <si>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</si>
  <si>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</si>
  <si>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</si>
  <si>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</si>
  <si>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</si>
  <si>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</si>
  <si>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</si>
  <si>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</si>
  <si>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</si>
  <si>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</si>
  <si>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</si>
  <si>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</si>
  <si>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</si>
  <si>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</si>
  <si>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</si>
  <si>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</si>
  <si>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</si>
  <si>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</si>
  <si>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</si>
  <si>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</si>
  <si>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</si>
  <si>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</si>
  <si>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</si>
  <si>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</si>
  <si>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</si>
  <si>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</si>
  <si>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</si>
  <si>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</si>
  <si>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</si>
  <si>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</si>
  <si>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</si>
  <si>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</si>
  <si>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</si>
  <si>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</si>
  <si>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</si>
  <si>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</si>
  <si>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</si>
  <si>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</si>
  <si>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</si>
  <si>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</si>
  <si>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</si>
  <si>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</si>
  <si>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</si>
  <si>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</si>
  <si>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</si>
  <si>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</si>
  <si>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</si>
  <si>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</si>
  <si>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</si>
  <si>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</si>
  <si>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</si>
  <si>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</si>
  <si>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</si>
  <si>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</si>
  <si>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</si>
  <si>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</si>
  <si>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</si>
  <si>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</si>
  <si>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</si>
  <si>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</si>
  <si>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</si>
  <si>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</si>
  <si>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</si>
  <si>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</si>
  <si>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</si>
  <si>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</si>
  <si>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</si>
  <si>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</si>
  <si>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</si>
  <si>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</si>
  <si>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</si>
  <si>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</si>
  <si>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</si>
  <si>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</si>
  <si>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</si>
  <si>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</si>
  <si>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</si>
  <si>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</si>
  <si>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</si>
  <si>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</si>
  <si>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</si>
  <si>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</si>
  <si>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</si>
  <si>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</si>
  <si>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</si>
  <si>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</si>
  <si>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</si>
  <si>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</si>
  <si>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</si>
  <si>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</si>
  <si>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</si>
  <si>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</si>
  <si>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</si>
  <si>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</si>
  <si>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</si>
  <si>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</si>
  <si>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</si>
  <si>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</si>
  <si>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</si>
  <si>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</si>
  <si>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</si>
  <si>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</si>
  <si>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</si>
  <si>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</si>
  <si>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</si>
  <si>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</si>
  <si>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</si>
  <si>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</si>
  <si>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</si>
  <si>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</si>
  <si>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</si>
  <si>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</si>
  <si>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</si>
  <si>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</si>
  <si>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</si>
  <si>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</si>
  <si>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</si>
  <si>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</si>
  <si>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</si>
  <si>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</si>
  <si>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</si>
  <si>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</si>
  <si>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</si>
  <si>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</si>
  <si>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</si>
  <si>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</si>
  <si>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</si>
  <si>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</si>
  <si>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</si>
  <si>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</si>
  <si>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</si>
  <si>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</si>
  <si>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</si>
  <si>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</si>
  <si>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</si>
  <si>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</si>
  <si>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</si>
  <si>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</si>
  <si>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</si>
  <si>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</si>
  <si>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</si>
  <si>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</si>
  <si>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</si>
  <si>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</si>
  <si>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</si>
  <si>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</si>
  <si>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</si>
  <si>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</si>
  <si>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</si>
  <si>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</si>
  <si>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</si>
  <si>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</si>
  <si>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</si>
  <si>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</si>
  <si>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</si>
  <si>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</si>
  <si>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</si>
  <si>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</si>
  <si>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</si>
  <si>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</si>
  <si>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</si>
  <si>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</si>
  <si>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</si>
  <si>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</si>
  <si>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</si>
  <si>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</si>
  <si>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</si>
  <si>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</si>
  <si>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</si>
  <si>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</si>
  <si>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</si>
  <si>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</si>
  <si>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</si>
  <si>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</si>
  <si>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</si>
  <si>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</si>
  <si>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</si>
  <si>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</si>
  <si>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</si>
  <si>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</si>
  <si>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</si>
  <si>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</si>
  <si>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</si>
  <si>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</si>
  <si>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</si>
  <si>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</si>
  <si>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</si>
  <si>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</si>
  <si>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</si>
  <si>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</si>
  <si>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</si>
  <si>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</si>
  <si>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</si>
  <si>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</si>
  <si>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</si>
  <si>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</si>
  <si>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</si>
  <si>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</si>
  <si>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</si>
  <si>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</si>
  <si>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</si>
  <si>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</si>
  <si>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</si>
  <si>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</si>
  <si>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</si>
  <si>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</si>
  <si>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</si>
  <si>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</si>
  <si>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</si>
  <si>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</si>
  <si>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</si>
  <si>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</si>
  <si>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</si>
  <si>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</si>
  <si>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</si>
  <si>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</si>
  <si>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</si>
  <si>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</si>
  <si>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</si>
  <si>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</si>
  <si>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</si>
  <si>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</si>
  <si>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</si>
  <si>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</si>
  <si>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</si>
  <si>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</si>
  <si>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</si>
  <si>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</si>
  <si>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</si>
  <si>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</si>
  <si>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</si>
  <si>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</si>
  <si>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</si>
  <si>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</si>
  <si>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</si>
  <si>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</si>
  <si>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</si>
  <si>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</si>
  <si>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</si>
  <si>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</si>
  <si>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</si>
  <si>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</si>
  <si>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</si>
  <si>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</si>
  <si>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</si>
  <si>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</si>
  <si>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</si>
  <si>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</si>
  <si>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</si>
  <si>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</si>
  <si>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</si>
  <si>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</si>
  <si>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</si>
  <si>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</si>
  <si>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</si>
  <si>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</si>
  <si>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</si>
  <si>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</si>
  <si>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</si>
  <si>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</si>
  <si>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</si>
  <si>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</si>
  <si>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</si>
  <si>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</si>
  <si>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</si>
  <si>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</si>
  <si>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</si>
  <si>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</si>
  <si>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</si>
  <si>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</si>
  <si>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</si>
  <si>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</si>
  <si>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</si>
  <si>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</si>
  <si>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</si>
  <si>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</si>
  <si>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</si>
  <si>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</si>
  <si>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</si>
  <si>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</si>
  <si>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</si>
  <si>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</si>
  <si>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</si>
  <si>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</si>
  <si>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</si>
  <si>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</si>
  <si>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</si>
  <si>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</si>
  <si>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</si>
  <si>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</si>
  <si>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</si>
  <si>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</si>
  <si>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</si>
  <si>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</si>
  <si>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</si>
  <si>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</si>
  <si>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</si>
  <si>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</si>
  <si>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</si>
  <si>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</si>
  <si>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</si>
  <si>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</si>
  <si>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</si>
  <si>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</si>
  <si>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</si>
  <si>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</si>
  <si>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</si>
  <si>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</si>
  <si>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</si>
  <si>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</si>
  <si>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</si>
  <si>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</si>
  <si>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</si>
  <si>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</si>
  <si>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</si>
  <si>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</si>
  <si>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</si>
  <si>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</si>
  <si>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</si>
  <si>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</si>
  <si>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</si>
  <si>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</si>
  <si>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</si>
  <si>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</si>
  <si>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</si>
  <si>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</si>
  <si>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</si>
  <si>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</si>
  <si>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</si>
  <si>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</si>
  <si>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</si>
  <si>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</si>
  <si>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</si>
  <si>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</si>
  <si>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</si>
  <si>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</si>
  <si>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</si>
  <si>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</si>
  <si>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</si>
  <si>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</si>
  <si>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</si>
  <si>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</si>
  <si>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</si>
  <si>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</si>
  <si>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</si>
  <si>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</si>
  <si>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</si>
  <si>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</si>
  <si>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</si>
  <si>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</si>
  <si>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</si>
  <si>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</si>
  <si>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</si>
  <si>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</si>
  <si>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</si>
  <si>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</si>
  <si>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</si>
  <si>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</si>
  <si>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</si>
  <si>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</si>
  <si>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</si>
  <si>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</si>
  <si>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</si>
  <si>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</si>
  <si>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</si>
  <si>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</si>
  <si>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</si>
  <si>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</si>
  <si>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</si>
  <si>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</si>
  <si>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</si>
  <si>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</si>
  <si>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</si>
  <si>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</si>
  <si>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</si>
  <si>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</si>
  <si>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</si>
  <si>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</si>
  <si>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</si>
  <si>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</si>
  <si>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</si>
  <si>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</si>
  <si>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</si>
  <si>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</si>
  <si>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</si>
  <si>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</si>
  <si>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</si>
  <si>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</si>
  <si>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</si>
  <si>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</si>
  <si>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</si>
  <si>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</si>
  <si>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</si>
  <si>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</si>
  <si>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</si>
  <si>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</si>
  <si>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</si>
  <si>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</si>
  <si>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</si>
  <si>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</si>
  <si>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</si>
  <si>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</si>
  <si>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</si>
  <si>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</si>
  <si>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</si>
  <si>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</si>
  <si>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</si>
  <si>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</si>
  <si>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</si>
  <si>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</si>
  <si>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</si>
  <si>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</si>
  <si>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</si>
  <si>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</si>
  <si>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</si>
  <si>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</si>
  <si>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</si>
  <si>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</si>
  <si>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</si>
  <si>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</si>
  <si>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</si>
  <si>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</si>
  <si>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</si>
  <si>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</si>
  <si>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</si>
  <si>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</si>
  <si>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</si>
  <si>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</si>
  <si>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</si>
  <si>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</si>
  <si>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</si>
  <si>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</si>
  <si>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</si>
  <si>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</si>
  <si>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</si>
  <si>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</si>
  <si>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</si>
  <si>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</si>
  <si>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</si>
  <si>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</si>
  <si>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</si>
  <si>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</si>
  <si>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</si>
  <si>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</si>
  <si>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</si>
  <si>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</si>
  <si>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</si>
  <si>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</si>
  <si>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</si>
  <si>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</si>
  <si>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</si>
  <si>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</si>
  <si>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</si>
  <si>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</si>
  <si>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</si>
  <si>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</si>
  <si>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</si>
  <si>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</si>
  <si>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</si>
  <si>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</si>
  <si>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</si>
  <si>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</si>
  <si>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</si>
  <si>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</si>
  <si>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</si>
  <si>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</si>
  <si>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</si>
  <si>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</si>
  <si>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</si>
  <si>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</si>
  <si>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</si>
  <si>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</si>
  <si>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</si>
  <si>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</si>
  <si>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</si>
  <si>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</si>
  <si>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</si>
  <si>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</si>
  <si>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</si>
  <si>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</si>
  <si>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</si>
  <si>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</si>
  <si>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</si>
  <si>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</si>
  <si>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</si>
  <si>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</si>
  <si>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</si>
  <si>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</si>
  <si>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</si>
  <si>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</si>
  <si>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</si>
  <si>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</si>
  <si>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</si>
  <si>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</si>
  <si>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</si>
  <si>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</si>
  <si>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</si>
  <si>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</si>
  <si>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</si>
  <si>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</si>
  <si>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</si>
  <si>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</si>
  <si>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</si>
  <si>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</si>
  <si>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</si>
  <si>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</si>
  <si>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</si>
  <si>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</si>
  <si>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</si>
  <si>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</si>
  <si>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</si>
  <si>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</si>
  <si>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</si>
  <si>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</si>
  <si>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</si>
  <si>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</si>
  <si>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</si>
  <si>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</si>
  <si>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</si>
  <si>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</si>
  <si>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</si>
  <si>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</si>
  <si>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</si>
  <si>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</si>
  <si>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</si>
  <si>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</si>
  <si>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</si>
  <si>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</si>
  <si>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</si>
  <si>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</si>
  <si>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</si>
  <si>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</si>
  <si>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</si>
  <si>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</si>
  <si>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</si>
  <si>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</si>
  <si>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</si>
  <si>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</si>
  <si>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</si>
  <si>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</si>
  <si>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</si>
  <si>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</si>
  <si>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</si>
  <si>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</si>
  <si>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</si>
  <si>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</si>
  <si>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</si>
  <si>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</si>
  <si>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</si>
  <si>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</si>
  <si>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</si>
  <si>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</si>
  <si>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</si>
  <si>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</si>
  <si>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</si>
  <si>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</si>
  <si>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</si>
  <si>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</si>
  <si>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</si>
  <si>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</si>
  <si>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</si>
  <si>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</si>
  <si>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</si>
  <si>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</si>
  <si>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</si>
  <si>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</si>
  <si>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</si>
  <si>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</si>
  <si>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</si>
  <si>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</si>
  <si>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</si>
  <si>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</si>
  <si>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</si>
  <si>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</si>
  <si>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</si>
  <si>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</si>
  <si>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</si>
  <si>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</si>
  <si>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</si>
  <si>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</si>
  <si>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</si>
  <si>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</si>
  <si>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</si>
  <si>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</si>
  <si>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</si>
  <si>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</si>
  <si>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</si>
  <si>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</si>
  <si>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</si>
  <si>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</si>
  <si>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</si>
  <si>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</si>
  <si>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</si>
  <si>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</si>
  <si>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</si>
  <si>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</si>
  <si>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</si>
  <si>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</si>
  <si>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</si>
  <si>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</si>
  <si>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</si>
  <si>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</si>
  <si>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</si>
  <si>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</si>
  <si>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</si>
  <si>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</si>
  <si>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</si>
  <si>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</si>
  <si>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</si>
  <si>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</si>
  <si>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</si>
  <si>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</si>
  <si>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</si>
  <si>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</si>
  <si>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</si>
  <si>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</si>
  <si>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</si>
  <si>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</si>
  <si>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</si>
  <si>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</si>
  <si>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</si>
  <si>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</si>
  <si>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</si>
  <si>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</si>
  <si>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</si>
  <si>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</si>
  <si>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</si>
  <si>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</si>
  <si>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</si>
  <si>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</si>
  <si>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</si>
  <si>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</si>
  <si>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</si>
  <si>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</si>
  <si>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</si>
  <si>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</si>
  <si>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</si>
  <si>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</si>
  <si>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</si>
  <si>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</si>
  <si>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</si>
  <si>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</si>
  <si>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</si>
  <si>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</si>
  <si>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</si>
  <si>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</si>
  <si>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</si>
  <si>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</si>
  <si>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</si>
  <si>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</si>
  <si>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</si>
  <si>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</si>
  <si>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</si>
  <si>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</si>
  <si>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</si>
  <si>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</si>
  <si>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</si>
  <si>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</si>
  <si>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</si>
  <si>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</si>
  <si>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</si>
  <si>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</si>
  <si>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</si>
  <si>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</si>
  <si>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</si>
  <si>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</si>
  <si>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</si>
  <si>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</si>
  <si>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</si>
  <si>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</si>
  <si>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</si>
  <si>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</si>
  <si>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</si>
  <si>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</si>
  <si>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</si>
  <si>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</si>
  <si>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</si>
  <si>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</si>
  <si>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</si>
  <si>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</si>
  <si>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</si>
  <si>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</si>
  <si>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</si>
  <si>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</si>
  <si>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</si>
  <si>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</si>
  <si>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</si>
  <si>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</si>
  <si>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</si>
  <si>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</si>
  <si>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</si>
  <si>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</si>
  <si>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</si>
  <si>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</si>
  <si>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</si>
  <si>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</si>
  <si>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</si>
  <si>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</si>
  <si>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</si>
  <si>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</si>
  <si>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</si>
  <si>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</si>
  <si>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</si>
  <si>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</si>
  <si>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</si>
  <si>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</si>
  <si>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</si>
  <si>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</si>
  <si>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</si>
  <si>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</si>
  <si>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</si>
  <si>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</si>
  <si>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</si>
  <si>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</si>
  <si>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</si>
  <si>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</si>
  <si>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</si>
  <si>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</si>
  <si>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</si>
  <si>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</si>
  <si>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</si>
  <si>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</si>
  <si>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</si>
  <si>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</si>
  <si>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</si>
  <si>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</si>
  <si>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</si>
  <si>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</si>
  <si>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</si>
  <si>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</si>
  <si>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</si>
  <si>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</si>
  <si>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</si>
  <si>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</si>
  <si>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</si>
  <si>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</si>
  <si>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</si>
  <si>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</si>
  <si>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</si>
  <si>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</si>
  <si>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</si>
  <si>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</si>
  <si>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</si>
  <si>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</si>
  <si>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</si>
  <si>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</si>
  <si>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</si>
  <si>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</si>
  <si>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</si>
  <si>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</si>
  <si>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</si>
  <si>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</si>
  <si>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</si>
  <si>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</si>
  <si>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</si>
  <si>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</si>
  <si>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</si>
  <si>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</si>
  <si>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</si>
  <si>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</si>
  <si>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</si>
  <si>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</si>
  <si>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</si>
  <si>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</si>
  <si>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</si>
  <si>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</si>
  <si>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</si>
  <si>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</si>
  <si>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</si>
  <si>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</si>
  <si>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</si>
  <si>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</si>
  <si>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</si>
  <si>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</si>
  <si>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</si>
  <si>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</si>
  <si>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</si>
  <si>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</si>
  <si>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</si>
  <si>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</si>
  <si>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</si>
  <si>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</si>
  <si>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</si>
  <si>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</si>
  <si>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</si>
  <si>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</si>
  <si>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</si>
  <si>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</si>
  <si>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</si>
  <si>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</si>
  <si>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</si>
  <si>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</si>
  <si>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</si>
  <si>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</si>
  <si>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</si>
  <si>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</si>
  <si>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</si>
  <si>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</si>
  <si>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</si>
  <si>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</si>
  <si>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</si>
  <si>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</si>
  <si>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</si>
  <si>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</si>
  <si>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</si>
  <si>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</si>
  <si>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</si>
  <si>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</si>
  <si>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</si>
  <si>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</si>
  <si>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</si>
  <si>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</si>
  <si>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</si>
  <si>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</si>
  <si>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</si>
  <si>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</si>
  <si>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</si>
  <si>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</si>
  <si>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</si>
  <si>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</si>
  <si>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</si>
  <si>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</si>
  <si>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</si>
  <si>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</si>
  <si>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</si>
  <si>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</si>
  <si>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</si>
  <si>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</si>
  <si>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</si>
  <si>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</si>
  <si>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</si>
  <si>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</si>
  <si>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</si>
  <si>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</si>
  <si>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</si>
  <si>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</si>
  <si>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</si>
  <si>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</si>
  <si>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</si>
  <si>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</si>
  <si>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</si>
  <si>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</si>
  <si>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</si>
  <si>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</si>
  <si>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</si>
  <si>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</si>
  <si>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</si>
  <si>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</si>
  <si>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</si>
  <si>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</si>
  <si>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</si>
  <si>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</si>
  <si>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</si>
  <si>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</si>
  <si>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</si>
  <si>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</si>
  <si>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</si>
  <si>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</si>
  <si>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</si>
  <si>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</si>
  <si>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</si>
  <si>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</si>
  <si>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</si>
  <si>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</si>
  <si>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</si>
  <si>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</si>
  <si>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</si>
  <si>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</si>
  <si>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</si>
  <si>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</si>
  <si>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</si>
  <si>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</si>
  <si>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</si>
  <si>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</si>
  <si>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</si>
  <si>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</si>
  <si>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</si>
  <si>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</si>
  <si>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</si>
  <si>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</si>
  <si>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</si>
  <si>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</si>
  <si>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</si>
  <si>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</si>
  <si>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</si>
  <si>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</si>
  <si>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</si>
  <si>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</si>
  <si>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</si>
  <si>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</si>
  <si>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</si>
  <si>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</si>
  <si>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</si>
  <si>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</si>
  <si>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</si>
  <si>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</si>
  <si>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</si>
  <si>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</si>
  <si>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</si>
  <si>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</si>
  <si>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</si>
  <si>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</si>
  <si>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</si>
  <si>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</si>
  <si>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</si>
  <si>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</si>
  <si>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</si>
  <si>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</si>
  <si>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</si>
  <si>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</si>
  <si>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</si>
  <si>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</si>
  <si>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</si>
  <si>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</si>
  <si>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</si>
  <si>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</si>
  <si>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</si>
  <si>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</si>
  <si>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</si>
  <si>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</si>
  <si>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</si>
  <si>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</si>
  <si>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</si>
  <si>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</si>
  <si>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</si>
  <si>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</si>
  <si>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</si>
  <si>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</si>
  <si>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</si>
  <si>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</si>
  <si>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</si>
  <si>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</si>
  <si>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</si>
  <si>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</si>
  <si>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</si>
  <si>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</si>
  <si>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</si>
  <si>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</si>
  <si>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</si>
  <si>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</si>
  <si>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</si>
  <si>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</si>
  <si>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</si>
  <si>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</si>
  <si>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</si>
  <si>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</si>
  <si>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</si>
  <si>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</si>
  <si>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</si>
  <si>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</si>
  <si>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</si>
  <si>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</si>
  <si>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</si>
  <si>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</si>
  <si>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</si>
  <si>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</si>
  <si>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</si>
  <si>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</si>
  <si>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</si>
  <si>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</si>
  <si>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</si>
  <si>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</si>
  <si>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</si>
  <si>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</si>
  <si>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</si>
  <si>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</si>
  <si>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</si>
  <si>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</si>
  <si>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</si>
  <si>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</si>
  <si>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</si>
  <si>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</si>
  <si>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</si>
  <si>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</si>
  <si>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</si>
  <si>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</si>
  <si>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</si>
  <si>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</si>
  <si>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</si>
  <si>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</si>
  <si>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</si>
  <si>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</si>
  <si>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</si>
  <si>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</si>
  <si>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</si>
  <si>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</si>
  <si>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</si>
  <si>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</si>
  <si>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</si>
  <si>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</si>
  <si>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</si>
  <si>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</si>
  <si>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</si>
  <si>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</si>
  <si>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</si>
  <si>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</si>
  <si>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</si>
  <si>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</si>
  <si>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</si>
  <si>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</si>
  <si>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</si>
  <si>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</si>
  <si>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</si>
  <si>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</si>
  <si>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</si>
  <si>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</si>
  <si>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</si>
  <si>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</si>
  <si>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</si>
  <si>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</si>
  <si>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</si>
  <si>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</si>
  <si>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</si>
  <si>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</si>
  <si>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</si>
  <si>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</si>
  <si>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</si>
  <si>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</si>
  <si>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</si>
  <si>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</si>
  <si>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</si>
  <si>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</si>
  <si>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</si>
  <si>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</si>
  <si>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</si>
  <si>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</si>
  <si>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</si>
  <si>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</si>
  <si>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</si>
  <si>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</si>
  <si>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</si>
  <si>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</si>
  <si>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</si>
  <si>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</si>
  <si>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</si>
  <si>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</si>
  <si>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</si>
  <si>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</si>
  <si>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</si>
  <si>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</si>
  <si>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</si>
  <si>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</si>
  <si>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</si>
  <si>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</si>
  <si>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</si>
  <si>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</si>
  <si>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</si>
  <si>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</si>
  <si>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</si>
  <si>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</si>
  <si>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</si>
  <si>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</si>
  <si>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</si>
  <si>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</si>
  <si>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</si>
  <si>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</si>
  <si>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</si>
  <si>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</si>
  <si>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</si>
  <si>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</si>
  <si>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</si>
  <si>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</si>
  <si>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</si>
  <si>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</si>
  <si>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</si>
  <si>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</si>
  <si>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</si>
  <si>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</si>
  <si>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</si>
  <si>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</si>
  <si>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</si>
  <si>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</si>
  <si>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</si>
  <si>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</si>
  <si>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</si>
  <si>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</si>
  <si>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</si>
  <si>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</si>
  <si>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</si>
  <si>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</si>
  <si>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</si>
  <si>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</si>
  <si>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</si>
  <si>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</si>
  <si>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</si>
  <si>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</si>
  <si>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</si>
  <si>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</si>
  <si>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</si>
  <si>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</si>
  <si>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</si>
  <si>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</si>
  <si>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</si>
  <si>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</si>
  <si>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</si>
  <si>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</si>
  <si>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</si>
  <si>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</si>
  <si>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</si>
  <si>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</si>
  <si>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</si>
  <si>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</si>
  <si>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</si>
  <si>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</si>
  <si>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</si>
  <si>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</si>
  <si>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</si>
  <si>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</si>
  <si>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</si>
  <si>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</si>
  <si>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</si>
  <si>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</si>
  <si>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</si>
  <si>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</si>
  <si>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</si>
  <si>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</si>
  <si>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</si>
  <si>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</si>
  <si>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</si>
  <si>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</si>
  <si>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</si>
  <si>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</si>
  <si>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</si>
  <si>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</si>
  <si>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</si>
  <si>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</si>
  <si>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</si>
  <si>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</si>
  <si>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</si>
  <si>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</si>
  <si>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</si>
  <si>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</si>
  <si>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</si>
  <si>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</si>
  <si>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</si>
  <si>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</si>
  <si>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</si>
  <si>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</si>
  <si>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</si>
  <si>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</si>
  <si>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</si>
  <si>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</si>
  <si>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</si>
  <si>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</si>
  <si>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</si>
  <si>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</si>
  <si>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</si>
  <si>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</si>
  <si>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</si>
  <si>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</si>
  <si>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</si>
  <si>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</si>
  <si>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</si>
  <si>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</si>
  <si>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</si>
  <si>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</si>
  <si>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</si>
  <si>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</si>
  <si>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</si>
  <si>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</si>
  <si>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</si>
  <si>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</si>
  <si>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</si>
  <si>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</si>
  <si>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</si>
  <si>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</si>
  <si>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</si>
  <si>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</si>
  <si>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</si>
  <si>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</si>
  <si>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</si>
  <si>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</si>
  <si>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</si>
  <si>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</si>
  <si>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</si>
  <si>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</si>
  <si>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</si>
  <si>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</si>
  <si>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</si>
  <si>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</si>
  <si>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</si>
  <si>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</si>
  <si>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</si>
  <si>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</si>
  <si>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</si>
  <si>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</si>
  <si>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</si>
  <si>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</si>
  <si>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</si>
  <si>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</si>
  <si>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</si>
  <si>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</si>
  <si>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</si>
  <si>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</si>
  <si>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</si>
  <si>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</si>
  <si>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</si>
  <si>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</si>
  <si>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</si>
  <si>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</si>
  <si>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</si>
  <si>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</si>
  <si>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</si>
  <si>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</si>
  <si>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</si>
  <si>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</si>
  <si>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</si>
  <si>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</si>
  <si>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</si>
  <si>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</si>
  <si>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</si>
  <si>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</si>
  <si>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</si>
  <si>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</si>
  <si>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</si>
  <si>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</si>
  <si>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</si>
  <si>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</si>
  <si>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</si>
  <si>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</si>
  <si>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</si>
  <si>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</si>
  <si>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</si>
  <si>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</si>
  <si>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</si>
  <si>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</si>
  <si>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</si>
  <si>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</si>
  <si>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</si>
  <si>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</si>
  <si>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</si>
  <si>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</si>
  <si>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</si>
  <si>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</si>
  <si>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</si>
  <si>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</si>
  <si>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</si>
  <si>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</si>
  <si>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</si>
  <si>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</si>
  <si>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</si>
  <si>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</si>
  <si>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</si>
  <si>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</si>
  <si>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</si>
  <si>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</si>
  <si>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</si>
  <si>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</si>
  <si>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</si>
  <si>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</si>
  <si>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</si>
  <si>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</si>
  <si>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</si>
  <si>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</si>
  <si>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</si>
  <si>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</si>
  <si>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</si>
  <si>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</si>
  <si>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</si>
  <si>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</si>
  <si>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</si>
  <si>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</si>
  <si>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</si>
  <si>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</si>
  <si>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</si>
  <si>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</si>
  <si>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</si>
  <si>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</si>
  <si>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</si>
  <si>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</si>
  <si>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</si>
  <si>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</si>
  <si>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</si>
  <si>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</si>
  <si>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</si>
  <si>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</si>
  <si>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</si>
  <si>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</si>
  <si>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</si>
  <si>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</si>
  <si>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</si>
  <si>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</si>
  <si>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</si>
  <si>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</si>
  <si>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</si>
  <si>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</si>
  <si>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</si>
  <si>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</si>
  <si>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</si>
  <si>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</si>
  <si>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</si>
  <si>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</si>
  <si>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</si>
  <si>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</si>
  <si>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</si>
  <si>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</si>
  <si>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</si>
  <si>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</si>
  <si>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</si>
  <si>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</si>
  <si>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</si>
  <si>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</si>
  <si>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</si>
  <si>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</si>
  <si>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</si>
  <si>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</si>
  <si>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</si>
  <si>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</si>
  <si>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</si>
  <si>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</si>
  <si>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</si>
  <si>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</si>
  <si>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</si>
  <si>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</si>
  <si>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</si>
  <si>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</si>
  <si>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</si>
  <si>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</si>
  <si>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</si>
  <si>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</si>
  <si>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</si>
  <si>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</si>
  <si>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</si>
  <si>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</si>
  <si>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</si>
  <si>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</si>
  <si>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</si>
  <si>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</si>
  <si>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</si>
  <si>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</si>
  <si>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</si>
  <si>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</si>
  <si>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</si>
  <si>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</si>
  <si>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</si>
  <si>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</si>
  <si>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</si>
  <si>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</si>
  <si>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</si>
  <si>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</si>
  <si>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</si>
  <si>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</si>
  <si>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</si>
  <si>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</si>
  <si>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</si>
  <si>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</si>
  <si>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</si>
  <si>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</si>
  <si>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</si>
  <si>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</si>
  <si>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</si>
  <si>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</si>
  <si>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</si>
  <si>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</si>
  <si>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</si>
  <si>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</si>
  <si>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</si>
  <si>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</si>
  <si>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</si>
  <si>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</si>
  <si>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</si>
  <si>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</si>
  <si>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</si>
  <si>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</si>
  <si>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</si>
  <si>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</si>
  <si>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</si>
  <si>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</si>
  <si>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</si>
  <si>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</si>
  <si>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</si>
  <si>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</si>
  <si>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</si>
  <si>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</si>
  <si>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</si>
  <si>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</si>
  <si>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</si>
  <si>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</si>
  <si>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</si>
  <si>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</si>
  <si>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</si>
  <si>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</si>
  <si>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</si>
  <si>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</si>
  <si>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</si>
  <si>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</si>
  <si>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</si>
  <si>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</si>
  <si>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</si>
  <si>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</si>
  <si>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</si>
  <si>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</si>
  <si>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</si>
  <si>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</si>
  <si>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</si>
  <si>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</si>
  <si>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</si>
  <si>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</si>
  <si>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</si>
  <si>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</si>
  <si>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</si>
  <si>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</si>
  <si>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</si>
  <si>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</si>
  <si>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</si>
  <si>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</si>
  <si>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</si>
  <si>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</si>
  <si>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</si>
  <si>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</si>
  <si>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</si>
  <si>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</si>
  <si>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</si>
  <si>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</si>
  <si>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</si>
  <si>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</si>
  <si>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</si>
  <si>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</si>
  <si>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</si>
  <si>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</si>
  <si>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</si>
  <si>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</si>
  <si>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</si>
  <si>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</si>
  <si>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</si>
  <si>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</si>
  <si>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</si>
  <si>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</si>
  <si>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</si>
  <si>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</si>
  <si>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</si>
  <si>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</si>
  <si>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</si>
  <si>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</si>
  <si>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</si>
  <si>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</si>
  <si>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</si>
  <si>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</si>
  <si>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</si>
  <si>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</si>
  <si>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</si>
  <si>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</si>
  <si>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</si>
  <si>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</si>
  <si>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</si>
  <si>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</si>
  <si>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</si>
  <si>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</si>
  <si>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</si>
  <si>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</si>
  <si>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</si>
  <si>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</si>
  <si>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</si>
  <si>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</si>
  <si>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</si>
  <si>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</si>
  <si>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</si>
  <si>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</si>
  <si>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</si>
  <si>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</si>
  <si>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</si>
  <si>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</si>
  <si>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</si>
  <si>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</si>
  <si>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</si>
  <si>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</si>
  <si>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</si>
  <si>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</si>
  <si>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</si>
  <si>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</si>
  <si>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</si>
  <si>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</si>
  <si>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</si>
  <si>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</si>
  <si>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</si>
  <si>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</si>
  <si>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</si>
  <si>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</si>
  <si>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</si>
  <si>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</si>
  <si>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</si>
  <si>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</si>
  <si>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</si>
  <si>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</si>
  <si>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</si>
  <si>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</si>
  <si>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</si>
  <si>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</si>
  <si>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</si>
  <si>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</si>
  <si>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</si>
  <si>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</si>
  <si>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</si>
  <si>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</si>
  <si>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</si>
  <si>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</si>
  <si>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</si>
  <si>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</si>
  <si>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</si>
  <si>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</si>
  <si>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</si>
  <si>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</si>
  <si>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</si>
  <si>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</si>
  <si>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</si>
  <si>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</si>
  <si>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</si>
  <si>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</si>
  <si>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</si>
  <si>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</si>
  <si>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</si>
  <si>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</si>
  <si>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</si>
  <si>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</si>
  <si>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</si>
  <si>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</si>
  <si>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</si>
  <si>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</si>
  <si>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</si>
  <si>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</si>
  <si>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</si>
  <si>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</si>
  <si>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</si>
  <si>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</si>
  <si>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</si>
  <si>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</si>
  <si>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</si>
  <si>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</si>
  <si>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</si>
  <si>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</si>
  <si>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</si>
  <si>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</si>
  <si>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</si>
  <si>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</si>
  <si>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</si>
  <si>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</si>
  <si>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</si>
  <si>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</si>
  <si>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</si>
  <si>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</si>
  <si>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</si>
  <si>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</si>
  <si>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</si>
  <si>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</si>
  <si>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</si>
  <si>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</si>
  <si>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</si>
  <si>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</si>
  <si>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</si>
  <si>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</si>
  <si>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</si>
  <si>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</si>
  <si>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</si>
  <si>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</si>
  <si>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</si>
  <si>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</si>
  <si>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</si>
  <si>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</si>
  <si>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</si>
  <si>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</si>
  <si>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</si>
  <si>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</si>
  <si>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</si>
  <si>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</si>
  <si>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</si>
  <si>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</si>
  <si>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</si>
  <si>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</si>
  <si>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</si>
  <si>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</si>
  <si>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</si>
  <si>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</si>
  <si>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</si>
  <si>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</si>
  <si>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</si>
  <si>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</si>
  <si>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</si>
  <si>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</si>
  <si>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</si>
  <si>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</si>
  <si>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</si>
  <si>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</si>
  <si>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</si>
  <si>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</si>
  <si>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</si>
  <si>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</si>
  <si>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</si>
  <si>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</si>
  <si>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</si>
  <si>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</si>
  <si>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</si>
  <si>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</si>
  <si>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</si>
  <si>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</si>
  <si>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</si>
  <si>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</si>
  <si>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</si>
  <si>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</si>
  <si>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</si>
  <si>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</si>
  <si>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</si>
  <si>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</si>
  <si>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</si>
  <si>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</si>
  <si>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</si>
  <si>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</si>
  <si>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</si>
  <si>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</si>
  <si>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</si>
  <si>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</si>
  <si>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</si>
  <si>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</si>
  <si>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</si>
  <si>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</si>
  <si>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</si>
  <si>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</si>
  <si>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</si>
  <si>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</si>
  <si>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</si>
  <si>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</si>
  <si>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</si>
  <si>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</si>
  <si>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</si>
  <si>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</si>
  <si>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</si>
  <si>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</si>
  <si>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</si>
  <si>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</si>
  <si>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</si>
  <si>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</si>
  <si>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</si>
  <si>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</si>
  <si>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</si>
  <si>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</si>
  <si>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</si>
  <si>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</si>
  <si>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</si>
  <si>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</si>
  <si>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</si>
  <si>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</si>
  <si>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</si>
  <si>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</si>
  <si>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</si>
  <si>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</si>
  <si>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</si>
  <si>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</si>
  <si>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</si>
  <si>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</si>
  <si>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</si>
  <si>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</si>
  <si>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</si>
  <si>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</si>
  <si>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</si>
  <si>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</si>
  <si>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</si>
  <si>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</si>
  <si>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</si>
  <si>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</si>
  <si>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</si>
  <si>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</si>
  <si>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</si>
  <si>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</si>
  <si>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</si>
  <si>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</si>
  <si>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</si>
  <si>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</si>
  <si>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</si>
  <si>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</si>
  <si>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</si>
  <si>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</si>
  <si>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</si>
  <si>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</si>
  <si>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</si>
  <si>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</si>
  <si>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</si>
  <si>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</si>
  <si>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</si>
  <si>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</si>
  <si>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</si>
  <si>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</si>
  <si>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</si>
  <si>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</si>
  <si>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</si>
  <si>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</si>
  <si>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</si>
  <si>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</si>
  <si>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</si>
  <si>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</si>
  <si>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</si>
  <si>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</si>
  <si>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</si>
  <si>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</si>
  <si>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</si>
  <si>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</si>
  <si>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</si>
  <si>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</si>
  <si>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</si>
  <si>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</si>
  <si>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</si>
  <si>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</si>
  <si>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</si>
  <si>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</si>
  <si>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</si>
  <si>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</si>
  <si>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</si>
  <si>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</si>
  <si>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</si>
  <si>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</si>
  <si>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</si>
  <si>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</si>
  <si>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</si>
  <si>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</si>
  <si>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</si>
  <si>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</si>
  <si>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</si>
  <si>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</si>
  <si>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</si>
  <si>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</si>
  <si>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</si>
  <si>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</si>
  <si>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</si>
  <si>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</si>
  <si>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</si>
  <si>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</si>
  <si>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</si>
  <si>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</si>
  <si>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</si>
  <si>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</si>
  <si>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</si>
  <si>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</si>
  <si>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</si>
  <si>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</si>
  <si>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</si>
  <si>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</si>
  <si>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</si>
  <si>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</si>
  <si>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</si>
  <si>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</si>
  <si>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</si>
  <si>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</si>
  <si>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</si>
  <si>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</si>
  <si>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</si>
  <si>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</si>
  <si>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</si>
  <si>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</si>
  <si>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</si>
  <si>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</si>
  <si>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</si>
  <si>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</si>
  <si>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</si>
  <si>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</si>
  <si>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</si>
  <si>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</si>
  <si>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</si>
  <si>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</si>
  <si>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</si>
  <si>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</si>
  <si>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</si>
  <si>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</si>
  <si>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</si>
  <si>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</si>
  <si>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</si>
  <si>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</si>
  <si>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</si>
  <si>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</si>
  <si>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</si>
  <si>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</si>
  <si>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</si>
  <si>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</si>
  <si>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</si>
  <si>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</si>
  <si>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</si>
  <si>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</si>
  <si>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</si>
  <si>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</si>
  <si>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</si>
  <si>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</si>
  <si>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</si>
  <si>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</si>
  <si>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</si>
  <si>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</si>
  <si>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</si>
  <si>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</si>
  <si>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</si>
  <si>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</si>
  <si>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</si>
  <si>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</si>
  <si>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</si>
  <si>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</si>
  <si>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</si>
  <si>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</si>
  <si>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</si>
  <si>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</si>
  <si>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</si>
  <si>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</si>
  <si>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</si>
  <si>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</si>
  <si>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</si>
  <si>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</si>
  <si>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</si>
  <si>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</si>
  <si>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</si>
  <si>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</si>
  <si>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</si>
  <si>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</si>
  <si>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</si>
  <si>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</si>
  <si>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</si>
  <si>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</si>
  <si>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</si>
  <si>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</si>
  <si>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</si>
  <si>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</si>
  <si>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</si>
  <si>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</si>
  <si>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</si>
  <si>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</si>
  <si>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</si>
  <si>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</si>
  <si>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</si>
  <si>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</si>
  <si>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</si>
  <si>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</si>
  <si>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</si>
  <si>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</si>
  <si>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</si>
  <si>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</si>
  <si>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</si>
  <si>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</si>
  <si>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</si>
  <si>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</si>
  <si>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</si>
  <si>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</si>
  <si>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</si>
  <si>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</si>
  <si>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</si>
  <si>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</si>
  <si>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</si>
  <si>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</si>
  <si>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</si>
  <si>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</si>
  <si>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</si>
  <si>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</si>
  <si>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</si>
  <si>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</si>
  <si>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</si>
  <si>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</si>
  <si>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</si>
  <si>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</si>
  <si>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</si>
  <si>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</si>
  <si>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</si>
  <si>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</si>
  <si>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</si>
  <si>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</si>
  <si>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</si>
  <si>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</si>
  <si>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</si>
  <si>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</si>
  <si>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</si>
  <si>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</si>
  <si>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</si>
  <si>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</si>
  <si>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</si>
  <si>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</si>
  <si>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</si>
  <si>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</si>
  <si>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</si>
  <si>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</si>
  <si>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</si>
  <si>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</si>
  <si>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</si>
  <si>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</si>
  <si>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</si>
  <si>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</si>
  <si>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</si>
  <si>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</si>
  <si>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</si>
  <si>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</si>
  <si>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</si>
  <si>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</si>
  <si>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</si>
  <si>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</si>
  <si>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</si>
  <si>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</si>
  <si>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</si>
  <si>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</si>
  <si>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</si>
  <si>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</si>
  <si>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</si>
  <si>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</si>
  <si>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</si>
  <si>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</si>
  <si>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</si>
  <si>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</si>
  <si>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</si>
  <si>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</si>
  <si>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</si>
  <si>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</si>
  <si>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</si>
  <si>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</si>
  <si>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</si>
  <si>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</si>
  <si>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</si>
  <si>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</si>
  <si>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</si>
  <si>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</si>
  <si>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</si>
  <si>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</si>
  <si>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</si>
  <si>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</si>
  <si>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</si>
  <si>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</si>
  <si>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</si>
  <si>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</si>
  <si>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</si>
  <si>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</si>
  <si>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</si>
  <si>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</si>
  <si>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</si>
  <si>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</si>
  <si>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</si>
  <si>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</si>
  <si>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</si>
  <si>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</si>
  <si>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</si>
  <si>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</si>
  <si>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</si>
  <si>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</si>
  <si>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</si>
  <si>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</si>
  <si>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</si>
  <si>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</si>
  <si>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</si>
  <si>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</si>
  <si>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</si>
  <si>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</si>
  <si>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</si>
  <si>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</si>
  <si>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</si>
  <si>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</si>
  <si>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</si>
  <si>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</si>
  <si>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</si>
  <si>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</si>
  <si>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</si>
  <si>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</si>
  <si>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</si>
  <si>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</si>
  <si>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</si>
  <si>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</si>
  <si>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</si>
  <si>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</si>
  <si>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</si>
  <si>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</si>
  <si>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</si>
  <si>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</si>
  <si>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</si>
  <si>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</si>
  <si>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</si>
  <si>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</si>
  <si>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</si>
  <si>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</si>
  <si>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</si>
  <si>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</si>
  <si>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</si>
  <si>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</si>
  <si>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</si>
  <si>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</si>
  <si>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</si>
  <si>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</si>
  <si>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</si>
  <si>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</si>
  <si>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</si>
  <si>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</si>
  <si>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</si>
  <si>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</si>
  <si>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</si>
  <si>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</si>
  <si>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</si>
  <si>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</si>
  <si>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</si>
  <si>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</si>
  <si>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</si>
  <si>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</si>
  <si>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</si>
  <si>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</si>
  <si>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</si>
  <si>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</si>
  <si>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</si>
  <si>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</si>
  <si>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</si>
  <si>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</si>
  <si>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</si>
  <si>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</si>
  <si>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</si>
  <si>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</si>
  <si>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</si>
  <si>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</si>
  <si>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</si>
  <si>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</si>
  <si>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</si>
  <si>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</si>
  <si>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</si>
  <si>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</si>
  <si>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</si>
  <si>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</si>
  <si>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</si>
  <si>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</si>
  <si>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</si>
  <si>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</si>
  <si>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</si>
  <si>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</si>
  <si>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</si>
  <si>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</si>
  <si>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</si>
  <si>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</si>
  <si>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</si>
  <si>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</si>
  <si>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</si>
  <si>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</si>
  <si>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</si>
  <si>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</si>
  <si>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</si>
  <si>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</si>
  <si>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</si>
  <si>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</si>
  <si>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</si>
  <si>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</si>
  <si>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</si>
  <si>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</si>
  <si>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</si>
  <si>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</si>
  <si>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</si>
  <si>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</si>
  <si>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</si>
  <si>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</si>
  <si>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</si>
  <si>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</si>
  <si>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</si>
  <si>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</si>
  <si>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</si>
  <si>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</si>
  <si>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</si>
  <si>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</si>
  <si>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</si>
  <si>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</si>
  <si>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</si>
  <si>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</si>
  <si>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</si>
  <si>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</si>
  <si>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</si>
  <si>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</si>
  <si>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</si>
  <si>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</si>
  <si>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</si>
  <si>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</si>
  <si>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</si>
  <si>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</si>
  <si>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</si>
  <si>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</si>
  <si>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</si>
  <si>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</si>
  <si>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</si>
  <si>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</si>
  <si>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</si>
  <si>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</si>
  <si>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</si>
  <si>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</si>
  <si>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</si>
  <si>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</si>
  <si>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</si>
  <si>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</si>
  <si>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</si>
  <si>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</si>
  <si>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</si>
  <si>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</si>
  <si>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</si>
  <si>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</si>
  <si>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</si>
  <si>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</si>
  <si>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</si>
  <si>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</si>
  <si>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</si>
  <si>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</si>
  <si>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</si>
  <si>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</si>
  <si>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</si>
  <si>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</si>
  <si>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</si>
  <si>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</si>
  <si>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</si>
  <si>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</si>
  <si>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</si>
  <si>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</si>
  <si>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</si>
  <si>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</si>
  <si>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</si>
  <si>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</si>
  <si>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</si>
  <si>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</si>
  <si>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</si>
  <si>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</si>
  <si>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</si>
  <si>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</si>
  <si>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</si>
  <si>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</si>
  <si>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</si>
  <si>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</si>
  <si>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</si>
  <si>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</si>
  <si>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</si>
  <si>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</si>
  <si>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</si>
  <si>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</si>
  <si>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</si>
  <si>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</si>
  <si>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</si>
  <si>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</si>
  <si>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</si>
  <si>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</si>
  <si>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</si>
  <si>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</si>
  <si>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</si>
  <si>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</si>
  <si>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</si>
  <si>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</si>
  <si>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</si>
  <si>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</si>
  <si>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</si>
  <si>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</si>
  <si>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</si>
  <si>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</si>
  <si>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</si>
  <si>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</si>
  <si>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</si>
  <si>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</si>
  <si>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</si>
  <si>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</si>
  <si>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</si>
  <si>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</si>
  <si>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</si>
  <si>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</si>
  <si>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</si>
  <si>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</si>
  <si>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</si>
  <si>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</si>
  <si>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</si>
  <si>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</si>
  <si>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</si>
  <si>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</si>
  <si>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</si>
  <si>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</si>
  <si>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</si>
  <si>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</si>
  <si>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</si>
  <si>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</si>
  <si>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</si>
  <si>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</si>
  <si>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</si>
  <si>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</si>
  <si>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</si>
  <si>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</si>
  <si>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</si>
  <si>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</si>
  <si>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</si>
  <si>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</si>
  <si>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</si>
  <si>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</si>
  <si>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</si>
  <si>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</si>
  <si>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</si>
  <si>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</si>
  <si>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</si>
  <si>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</si>
  <si>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</si>
  <si>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</si>
  <si>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</si>
  <si>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</si>
  <si>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</si>
  <si>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</si>
  <si>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</si>
  <si>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</si>
  <si>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</si>
  <si>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</si>
  <si>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</si>
  <si>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</si>
  <si>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</si>
  <si>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</si>
  <si>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</si>
  <si>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</si>
  <si>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</si>
  <si>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</si>
  <si>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</si>
  <si>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</si>
  <si>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</si>
  <si>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</si>
  <si>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</si>
  <si>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</si>
  <si>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</si>
  <si>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</si>
  <si>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</si>
  <si>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</si>
  <si>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</si>
  <si>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</si>
  <si>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</si>
  <si>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</si>
  <si>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</si>
  <si>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</si>
  <si>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</si>
  <si>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</si>
  <si>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</si>
  <si>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</si>
  <si>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</si>
  <si>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</si>
  <si>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</si>
  <si>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</si>
  <si>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</si>
  <si>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</si>
  <si>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</si>
  <si>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</si>
  <si>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</si>
  <si>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</si>
  <si>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</si>
  <si>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</si>
  <si>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</si>
  <si>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</si>
  <si>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</si>
  <si>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</si>
  <si>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</si>
  <si>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</si>
  <si>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</si>
  <si>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</si>
  <si>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</si>
  <si>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</si>
  <si>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</si>
  <si>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</si>
  <si>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</si>
  <si>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</si>
  <si>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</si>
  <si>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</si>
  <si>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</si>
  <si>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</si>
  <si>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</si>
  <si>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</si>
  <si>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</si>
  <si>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</si>
  <si>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</si>
  <si>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</si>
  <si>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</si>
  <si>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</si>
  <si>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</si>
  <si>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</si>
  <si>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</si>
  <si>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</si>
  <si>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</si>
  <si>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</si>
  <si>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</si>
  <si>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</si>
  <si>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</si>
  <si>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</si>
  <si>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</si>
  <si>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</si>
  <si>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</si>
  <si>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</si>
  <si>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</si>
  <si>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</si>
  <si>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</si>
  <si>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</si>
  <si>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</si>
  <si>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</si>
  <si>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</si>
  <si>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</si>
  <si>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</si>
  <si>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</si>
  <si>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</si>
  <si>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</si>
  <si>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</si>
  <si>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</si>
  <si>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</si>
  <si>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</si>
  <si>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</si>
  <si>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</si>
  <si>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</si>
  <si>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</si>
  <si>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</si>
  <si>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</si>
  <si>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</si>
  <si>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</si>
  <si>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</si>
  <si>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</si>
  <si>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</si>
  <si>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</si>
  <si>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</si>
  <si>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</si>
  <si>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</si>
  <si>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</si>
  <si>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</si>
  <si>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</si>
  <si>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</si>
  <si>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</si>
  <si>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</si>
  <si>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</si>
  <si>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</si>
  <si>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</si>
  <si>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</si>
  <si>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</si>
  <si>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</si>
  <si>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</si>
  <si>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</si>
  <si>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</si>
  <si>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</si>
  <si>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</si>
  <si>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</si>
  <si>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</si>
  <si>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</si>
  <si>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</si>
  <si>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</si>
  <si>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</si>
  <si>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</si>
  <si>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</si>
  <si>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</si>
  <si>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</si>
  <si>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</si>
  <si>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</si>
  <si>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</si>
  <si>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</si>
  <si>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</si>
  <si>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</si>
  <si>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</si>
  <si>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</si>
  <si>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</si>
  <si>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</si>
  <si>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</si>
  <si>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</si>
  <si>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</si>
  <si>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</si>
  <si>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</si>
  <si>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</si>
  <si>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</si>
  <si>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</si>
  <si>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</si>
  <si>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</si>
  <si>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</si>
  <si>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</si>
  <si>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</si>
  <si>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</si>
  <si>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</si>
  <si>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</si>
  <si>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</si>
  <si>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</si>
  <si>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</si>
  <si>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</si>
  <si>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</si>
  <si>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</si>
  <si>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</si>
  <si>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</si>
  <si>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</si>
  <si>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</si>
  <si>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</si>
  <si>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</si>
  <si>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</si>
  <si>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</si>
  <si>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</si>
  <si>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</si>
  <si>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</si>
  <si>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</si>
  <si>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</si>
  <si>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</si>
  <si>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</si>
  <si>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</si>
  <si>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</si>
  <si>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</si>
  <si>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</si>
  <si>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</si>
  <si>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</si>
  <si>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</si>
  <si>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</si>
  <si>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</si>
  <si>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</si>
  <si>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</si>
  <si>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</si>
  <si>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</si>
  <si>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</si>
  <si>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</si>
  <si>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</si>
  <si>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</si>
  <si>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</si>
  <si>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</si>
  <si>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</si>
  <si>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</si>
  <si>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</si>
  <si>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</si>
  <si>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</si>
  <si>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</si>
  <si>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</si>
  <si>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</si>
  <si>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</si>
  <si>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</si>
  <si>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</si>
  <si>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</si>
  <si>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</si>
  <si>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</si>
  <si>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</si>
  <si>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</si>
  <si>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</si>
  <si>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</si>
  <si>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</si>
  <si>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</si>
  <si>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</si>
  <si>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</si>
  <si>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</si>
  <si>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</si>
  <si>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</si>
  <si>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</si>
  <si>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</si>
  <si>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</si>
  <si>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</si>
  <si>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</si>
  <si>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</si>
  <si>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</si>
  <si>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</si>
  <si>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</si>
  <si>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</si>
  <si>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</si>
  <si>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</si>
  <si>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</si>
  <si>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</si>
  <si>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</si>
  <si>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</si>
  <si>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</si>
  <si>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</si>
  <si>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</si>
  <si>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</si>
  <si>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</si>
  <si>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</si>
  <si>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</si>
  <si>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</si>
  <si>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</si>
  <si>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</si>
  <si>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</si>
  <si>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</si>
  <si>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</si>
  <si>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</si>
  <si>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</si>
  <si>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</si>
  <si>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</si>
  <si>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</si>
  <si>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</si>
  <si>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</si>
  <si>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</si>
  <si>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</si>
  <si>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</si>
  <si>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</si>
  <si>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</si>
  <si>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</si>
  <si>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</si>
  <si>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</si>
  <si>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</si>
  <si>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</si>
  <si>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</si>
  <si>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</si>
  <si>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</si>
  <si>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</si>
  <si>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</si>
  <si>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</si>
  <si>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</si>
  <si>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</si>
  <si>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</si>
  <si>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</si>
  <si>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</si>
  <si>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</si>
  <si>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</si>
  <si>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</si>
  <si>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</si>
  <si>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</si>
  <si>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</si>
  <si>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</si>
  <si>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</si>
  <si>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</si>
  <si>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</si>
  <si>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</si>
  <si>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</si>
  <si>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</si>
  <si>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</si>
  <si>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</si>
  <si>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</si>
  <si>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</si>
  <si>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</si>
  <si>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</si>
  <si>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</si>
  <si>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</si>
  <si>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</si>
  <si>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</si>
  <si>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</si>
  <si>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</si>
  <si>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</si>
  <si>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</si>
  <si>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</si>
  <si>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</si>
  <si>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</si>
  <si>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</si>
  <si>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</si>
  <si>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</si>
  <si>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</si>
  <si>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</si>
  <si>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</si>
  <si>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</si>
  <si>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</si>
  <si>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</si>
  <si>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</si>
  <si>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</si>
  <si>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</si>
  <si>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</si>
  <si>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</si>
  <si>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</si>
  <si>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</si>
  <si>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</si>
  <si>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</si>
  <si>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</si>
  <si>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</si>
  <si>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</si>
  <si>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</si>
  <si>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</si>
  <si>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</si>
  <si>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</si>
  <si>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</si>
  <si>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</si>
  <si>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</si>
  <si>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</si>
  <si>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</si>
  <si>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</si>
  <si>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</si>
  <si>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</si>
  <si>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</si>
  <si>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</si>
  <si>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</si>
  <si>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</si>
  <si>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</si>
  <si>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</si>
  <si>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</si>
  <si>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</si>
  <si>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</si>
  <si>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</si>
  <si>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</si>
  <si>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</si>
  <si>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</si>
  <si>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</si>
  <si>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</si>
  <si>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</si>
  <si>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</si>
  <si>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</si>
  <si>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</si>
  <si>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</si>
  <si>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</si>
  <si>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</si>
  <si>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</si>
  <si>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</si>
  <si>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</si>
  <si>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</si>
  <si>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</si>
  <si>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</si>
  <si>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</si>
  <si>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</si>
  <si>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</si>
  <si>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</si>
  <si>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</si>
  <si>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</si>
  <si>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</si>
  <si>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</si>
  <si>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</si>
  <si>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</si>
  <si>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</si>
  <si>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</si>
  <si>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</si>
  <si>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</si>
  <si>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</si>
  <si>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</si>
  <si>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</si>
  <si>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</si>
  <si>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</si>
  <si>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</si>
  <si>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</si>
  <si>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</si>
  <si>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</si>
  <si>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</si>
  <si>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</si>
  <si>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</si>
  <si>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</si>
  <si>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</si>
  <si>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</si>
  <si>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</si>
  <si>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</si>
  <si>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</si>
  <si>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</si>
  <si>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</si>
  <si>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</si>
  <si>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</si>
  <si>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</si>
  <si>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</si>
  <si>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</si>
  <si>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</si>
  <si>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</si>
  <si>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</si>
  <si>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</si>
  <si>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</si>
  <si>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</si>
  <si>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</si>
  <si>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</si>
  <si>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</si>
  <si>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</si>
  <si>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</si>
  <si>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</si>
  <si>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</si>
  <si>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</si>
  <si>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</si>
  <si>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</si>
  <si>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</si>
  <si>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</si>
  <si>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</si>
  <si>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</si>
  <si>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</si>
  <si>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</si>
  <si>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</si>
  <si>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</si>
  <si>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</si>
  <si>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</si>
  <si>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</si>
  <si>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</si>
  <si>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</si>
  <si>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</si>
  <si>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</si>
  <si>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</si>
  <si>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</si>
  <si>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</si>
  <si>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</si>
  <si>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</si>
  <si>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</si>
  <si>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</si>
  <si>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</si>
  <si>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</si>
  <si>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</si>
  <si>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</si>
  <si>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</si>
  <si>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</si>
  <si>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</si>
  <si>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</si>
  <si>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</si>
  <si>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</si>
  <si>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</si>
  <si>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</si>
  <si>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</si>
  <si>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</si>
  <si>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</si>
  <si>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</si>
  <si>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</si>
  <si>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</si>
  <si>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</si>
  <si>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</si>
  <si>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</si>
  <si>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</si>
  <si>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</si>
  <si>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</si>
  <si>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</si>
  <si>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</si>
  <si>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</si>
  <si>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</si>
  <si>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</si>
  <si>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</si>
  <si>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</si>
  <si>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</si>
  <si>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</si>
  <si>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</si>
  <si>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</si>
  <si>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</si>
  <si>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</si>
  <si>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</si>
  <si>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</si>
  <si>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</si>
  <si>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</si>
  <si>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</si>
  <si>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</si>
  <si>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</si>
  <si>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</si>
  <si>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</si>
  <si>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</si>
  <si>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</si>
  <si>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</si>
  <si>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</si>
  <si>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</si>
  <si>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</si>
  <si>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</si>
  <si>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</si>
  <si>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</si>
  <si>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</si>
  <si>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</si>
  <si>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</si>
  <si>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</si>
  <si>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</si>
  <si>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</si>
  <si>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</si>
  <si>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</si>
  <si>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</si>
  <si>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</si>
  <si>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</si>
  <si>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</si>
  <si>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</si>
  <si>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</si>
  <si>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</si>
  <si>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</si>
  <si>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</si>
  <si>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</si>
  <si>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</si>
  <si>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</si>
  <si>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</si>
  <si>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</si>
  <si>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</si>
  <si>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</si>
  <si>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</si>
  <si>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</si>
  <si>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</si>
  <si>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</si>
  <si>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</si>
  <si>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</si>
  <si>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</si>
  <si>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</si>
  <si>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</si>
  <si>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</si>
  <si>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</si>
  <si>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</si>
  <si>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</si>
  <si>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</si>
  <si>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</si>
  <si>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</si>
  <si>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</si>
  <si>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</si>
  <si>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</si>
  <si>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</si>
  <si>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</si>
  <si>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</si>
  <si>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</si>
  <si>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</si>
  <si>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</si>
  <si>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</si>
  <si>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</si>
  <si>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</si>
  <si>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</si>
  <si>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</si>
  <si>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</si>
  <si>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</si>
  <si>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</si>
  <si>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</si>
  <si>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</si>
  <si>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</si>
  <si>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</si>
  <si>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</si>
  <si>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</si>
  <si>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</si>
  <si>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</si>
  <si>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</si>
  <si>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</si>
  <si>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</si>
  <si>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</si>
  <si>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</si>
  <si>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</si>
  <si>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</si>
  <si>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</si>
  <si>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</si>
  <si>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</si>
  <si>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</si>
  <si>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</si>
  <si>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</si>
  <si>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</si>
  <si>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</si>
  <si>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</si>
  <si>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</si>
  <si>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</si>
  <si>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</si>
  <si>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</si>
  <si>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</si>
  <si>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</si>
  <si>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</si>
  <si>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</si>
  <si>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</si>
  <si>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</si>
  <si>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</si>
  <si>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</si>
  <si>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</si>
  <si>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</si>
  <si>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</si>
  <si>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</si>
  <si>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</si>
  <si>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</si>
  <si>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</si>
  <si>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</si>
  <si>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</si>
  <si>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</si>
  <si>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</si>
  <si>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</si>
  <si>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</si>
  <si>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</si>
  <si>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</si>
  <si>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</si>
  <si>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</si>
  <si>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</si>
  <si>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</si>
  <si>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</si>
  <si>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</si>
  <si>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</si>
  <si>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</si>
  <si>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</si>
  <si>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</si>
  <si>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</si>
  <si>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</si>
  <si>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</si>
  <si>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</si>
  <si>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</si>
  <si>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</si>
  <si>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</si>
  <si>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</si>
  <si>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</si>
  <si>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</si>
  <si>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</si>
  <si>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</si>
  <si>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</si>
  <si>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</si>
  <si>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</si>
  <si>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</si>
  <si>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</si>
  <si>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</si>
  <si>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</si>
  <si>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</si>
  <si>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</si>
  <si>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</si>
  <si>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</si>
  <si>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</si>
  <si>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</si>
  <si>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</si>
  <si>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</si>
  <si>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</si>
  <si>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</si>
  <si>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</si>
  <si>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</si>
  <si>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</si>
  <si>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</si>
  <si>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</si>
  <si>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</si>
  <si>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</si>
  <si>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</si>
  <si>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</si>
  <si>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</si>
  <si>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</si>
  <si>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</si>
  <si>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</si>
  <si>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</si>
  <si>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</si>
  <si>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</si>
  <si>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</si>
  <si>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</si>
  <si>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</si>
  <si>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</si>
  <si>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</si>
  <si>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</si>
  <si>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</si>
  <si>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</si>
  <si>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</si>
  <si>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</si>
  <si>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</si>
  <si>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</si>
  <si>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</si>
  <si>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</si>
  <si>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</si>
  <si>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</si>
  <si>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</si>
  <si>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</si>
  <si>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</si>
  <si>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</si>
  <si>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</si>
  <si>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</si>
  <si>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</si>
  <si>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</si>
  <si>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</si>
  <si>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</si>
  <si>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</si>
  <si>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</si>
  <si>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</si>
  <si>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</si>
  <si>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</si>
  <si>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</si>
  <si>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</si>
  <si>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</si>
  <si>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</si>
  <si>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</si>
  <si>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</si>
  <si>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</si>
  <si>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</si>
  <si>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</si>
  <si>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</si>
  <si>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</si>
  <si>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</si>
  <si>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</si>
  <si>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</si>
  <si>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</si>
  <si>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</si>
  <si>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</si>
  <si>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</si>
  <si>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</si>
  <si>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</si>
  <si>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</si>
  <si>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</si>
  <si>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</si>
  <si>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</si>
  <si>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</si>
  <si>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</si>
  <si>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</si>
  <si>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</si>
  <si>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</si>
  <si>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</si>
  <si>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</si>
  <si>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</si>
  <si>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</si>
  <si>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</si>
  <si>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</si>
  <si>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</si>
  <si>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</si>
  <si>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</si>
  <si>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</si>
  <si>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</si>
  <si>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</si>
  <si>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</si>
  <si>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</si>
  <si>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</si>
  <si>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</si>
  <si>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</si>
  <si>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</si>
  <si>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</si>
  <si>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</si>
  <si>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</si>
  <si>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</si>
  <si>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</si>
  <si>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</si>
  <si>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</si>
  <si>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</si>
  <si>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</si>
  <si>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</si>
  <si>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</si>
  <si>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</si>
  <si>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</si>
  <si>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</si>
  <si>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</si>
  <si>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</si>
  <si>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</si>
  <si>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</si>
  <si>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</si>
  <si>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</si>
  <si>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</si>
  <si>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</si>
  <si>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</si>
  <si>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</si>
  <si>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</si>
  <si>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</si>
  <si>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</si>
  <si>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</si>
  <si>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</si>
  <si>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</si>
  <si>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</si>
  <si>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</si>
  <si>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</si>
  <si>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</si>
  <si>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</si>
  <si>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</si>
  <si>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</si>
  <si>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</si>
  <si>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</si>
  <si>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</si>
  <si>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</si>
  <si>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</si>
  <si>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</si>
  <si>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</si>
  <si>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</si>
  <si>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</si>
  <si>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</si>
  <si>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</si>
  <si>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</si>
  <si>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</si>
  <si>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</si>
  <si>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</si>
  <si>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</si>
  <si>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</si>
  <si>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</si>
  <si>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</si>
  <si>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</si>
  <si>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</si>
  <si>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</si>
  <si>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</si>
  <si>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</si>
  <si>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</si>
  <si>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</si>
  <si>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</si>
  <si>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</si>
  <si>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</si>
  <si>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</si>
  <si>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</si>
  <si>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</si>
  <si>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</si>
  <si>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</si>
  <si>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</si>
  <si>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</si>
  <si>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</si>
  <si>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</si>
  <si>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</si>
  <si>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</si>
  <si>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</si>
  <si>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</si>
  <si>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</si>
  <si>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</si>
  <si>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</si>
  <si>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</si>
  <si>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</si>
  <si>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</si>
  <si>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</si>
  <si>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</si>
  <si>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</si>
  <si>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</si>
  <si>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</si>
  <si>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</si>
  <si>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</si>
  <si>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</si>
  <si>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</si>
  <si>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</si>
  <si>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</si>
  <si>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</si>
  <si>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</si>
  <si>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</si>
  <si>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</si>
  <si>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</si>
  <si>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</si>
  <si>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</si>
  <si>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</si>
  <si>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</si>
  <si>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</si>
  <si>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</si>
  <si>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</si>
  <si>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</si>
  <si>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</si>
  <si>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</si>
  <si>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</si>
  <si>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</si>
  <si>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</si>
  <si>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</si>
  <si>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</si>
  <si>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</si>
  <si>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</si>
  <si>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</si>
  <si>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</si>
  <si>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</si>
  <si>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</si>
  <si>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</si>
  <si>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</si>
  <si>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</si>
  <si>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</si>
  <si>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</si>
  <si>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</si>
  <si>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</si>
  <si>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</si>
  <si>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</si>
  <si>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</si>
  <si>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</si>
  <si>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</si>
  <si>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</si>
  <si>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</si>
  <si>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</si>
  <si>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</si>
  <si>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</si>
  <si>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</si>
  <si>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</si>
  <si>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</si>
  <si>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</si>
  <si>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</si>
  <si>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</si>
  <si>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</si>
  <si>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</si>
  <si>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</si>
  <si>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</si>
  <si>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</si>
  <si>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</si>
  <si>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</si>
  <si>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</si>
  <si>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</si>
  <si>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</si>
  <si>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</si>
  <si>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</si>
  <si>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</si>
  <si>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</si>
  <si>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</si>
  <si>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</si>
  <si>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</si>
  <si>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</si>
  <si>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</si>
  <si>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</si>
  <si>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</si>
  <si>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</si>
  <si>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</si>
  <si>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</si>
  <si>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</si>
  <si>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</si>
  <si>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</si>
  <si>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</si>
  <si>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</si>
  <si>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</si>
  <si>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</si>
  <si>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</si>
  <si>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</si>
  <si>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</si>
  <si>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</si>
  <si>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</si>
  <si>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</si>
  <si>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</si>
  <si>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</si>
  <si>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</si>
  <si>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</si>
  <si>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</si>
  <si>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</si>
  <si>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</si>
  <si>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</si>
  <si>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</si>
  <si>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</si>
  <si>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</si>
  <si>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</si>
  <si>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</si>
  <si>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</si>
  <si>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</si>
  <si>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</si>
  <si>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</si>
  <si>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</si>
  <si>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</si>
  <si>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</si>
  <si>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</si>
  <si>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</si>
  <si>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</si>
  <si>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</si>
  <si>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</si>
  <si>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</si>
  <si>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</si>
  <si>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</si>
  <si>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</si>
  <si>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</si>
  <si>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</si>
  <si>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</si>
  <si>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</si>
  <si>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</si>
  <si>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</si>
  <si>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</si>
  <si>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</si>
  <si>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</si>
  <si>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</si>
  <si>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</si>
  <si>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</si>
  <si>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</si>
  <si>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</si>
  <si>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</si>
  <si>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</si>
  <si>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</si>
  <si>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</si>
  <si>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</si>
  <si>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</si>
  <si>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</si>
  <si>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</si>
  <si>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</si>
  <si>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</si>
  <si>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</si>
  <si>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</si>
  <si>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</si>
  <si>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</si>
  <si>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</si>
  <si>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</si>
  <si>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</si>
  <si>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</si>
  <si>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</si>
  <si>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</si>
  <si>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</si>
  <si>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</si>
  <si>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</si>
  <si>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</si>
  <si>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</si>
  <si>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</si>
  <si>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</si>
  <si>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</si>
  <si>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</si>
  <si>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</si>
  <si>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</si>
  <si>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</si>
  <si>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</si>
  <si>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</si>
  <si>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</si>
  <si>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</si>
  <si>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</si>
  <si>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</si>
  <si>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</si>
  <si>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</si>
  <si>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</si>
  <si>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</si>
  <si>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</si>
  <si>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</si>
  <si>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</si>
  <si>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</si>
  <si>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</si>
  <si>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</si>
  <si>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</si>
  <si>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</si>
  <si>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</si>
  <si>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</si>
  <si>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</si>
  <si>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</si>
  <si>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</si>
  <si>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</si>
  <si>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</si>
  <si>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</si>
  <si>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</si>
  <si>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</si>
  <si>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</si>
  <si>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</si>
  <si>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</si>
  <si>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</si>
  <si>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</si>
  <si>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</si>
  <si>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</si>
  <si>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</si>
  <si>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</si>
  <si>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</si>
  <si>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</si>
  <si>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</si>
  <si>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</si>
  <si>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</si>
  <si>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</si>
  <si>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</si>
  <si>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</si>
  <si>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</si>
  <si>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</si>
  <si>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</si>
  <si>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</si>
  <si>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</si>
  <si>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</si>
  <si>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</si>
  <si>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</si>
  <si>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</si>
  <si>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</si>
  <si>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</si>
  <si>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</si>
  <si>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</si>
  <si>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</si>
  <si>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</si>
  <si>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</si>
  <si>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</si>
  <si>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</si>
  <si>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</si>
  <si>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</si>
  <si>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</si>
  <si>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</si>
  <si>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</si>
  <si>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</si>
  <si>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</si>
  <si>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</si>
  <si>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</si>
  <si>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</si>
  <si>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</si>
  <si>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</si>
  <si>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</si>
  <si>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</si>
  <si>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</si>
  <si>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</si>
  <si>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</si>
  <si>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</si>
  <si>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</si>
  <si>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</si>
  <si>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</si>
  <si>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</si>
  <si>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</si>
  <si>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</si>
  <si>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</si>
  <si>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</si>
  <si>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</si>
  <si>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</si>
  <si>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</si>
  <si>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</si>
  <si>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</si>
  <si>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</si>
  <si>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</si>
  <si>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</si>
  <si>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</si>
  <si>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</si>
  <si>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</si>
  <si>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</si>
  <si>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</si>
  <si>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</si>
  <si>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</si>
  <si>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</si>
  <si>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</si>
  <si>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</si>
  <si>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</si>
  <si>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</si>
  <si>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</si>
  <si>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</si>
  <si>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</si>
  <si>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</si>
  <si>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</si>
  <si>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</si>
  <si>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</si>
  <si>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</si>
  <si>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</si>
  <si>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</si>
  <si>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</si>
  <si>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</si>
  <si>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</si>
  <si>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</si>
  <si>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</si>
  <si>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</si>
  <si>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</si>
  <si>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</si>
  <si>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</si>
  <si>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</si>
  <si>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</si>
  <si>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</si>
  <si>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</si>
  <si>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</si>
  <si>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</si>
  <si>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</si>
  <si>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</si>
  <si>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</si>
  <si>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</si>
  <si>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</si>
  <si>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</si>
  <si>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</si>
  <si>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</si>
  <si>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</si>
  <si>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</si>
  <si>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</si>
  <si>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</si>
  <si>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</si>
  <si>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</si>
  <si>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</si>
  <si>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</si>
  <si>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</si>
  <si>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</si>
  <si>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</si>
  <si>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</si>
  <si>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</si>
  <si>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</si>
  <si>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</si>
  <si>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</si>
  <si>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</si>
  <si>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</si>
  <si>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</si>
  <si>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</si>
  <si>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</si>
  <si>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</si>
  <si>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</si>
  <si>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</si>
  <si>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</si>
  <si>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</si>
  <si>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</si>
  <si>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</si>
  <si>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</si>
  <si>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</si>
  <si>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</si>
  <si>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</si>
  <si>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</si>
  <si>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</si>
  <si>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</si>
  <si>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</si>
  <si>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</si>
  <si>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</si>
  <si>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</si>
  <si>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</si>
  <si>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</si>
  <si>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</si>
  <si>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</si>
  <si>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</si>
  <si>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</si>
  <si>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</si>
  <si>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</si>
  <si>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</si>
  <si>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</si>
  <si>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</si>
  <si>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</si>
  <si>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</si>
  <si>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</si>
  <si>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</si>
  <si>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</si>
  <si>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</si>
  <si>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</si>
  <si>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</si>
  <si>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</si>
  <si>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</si>
  <si>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</si>
  <si>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</si>
  <si>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</si>
  <si>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</si>
  <si>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</si>
  <si>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</si>
  <si>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</si>
  <si>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</si>
  <si>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</si>
  <si>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</si>
  <si>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</si>
  <si>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</si>
  <si>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</si>
  <si>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</si>
  <si>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</si>
  <si>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</si>
  <si>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</si>
  <si>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</si>
  <si>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</si>
  <si>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</si>
  <si>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</si>
  <si>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</si>
  <si>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</si>
  <si>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</si>
  <si>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</si>
  <si>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</si>
  <si>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</si>
  <si>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</si>
  <si>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</si>
  <si>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</si>
  <si>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</si>
  <si>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</si>
  <si>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</si>
  <si>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</si>
  <si>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</si>
  <si>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</si>
  <si>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</si>
  <si>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</si>
  <si>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</si>
  <si>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</si>
  <si>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</si>
  <si>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</si>
  <si>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</si>
  <si>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</si>
  <si>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</si>
  <si>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</si>
  <si>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</si>
  <si>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</si>
  <si>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</si>
  <si>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</si>
  <si>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</si>
  <si>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</si>
  <si>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</si>
  <si>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</si>
  <si>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</si>
  <si>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</si>
  <si>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</si>
  <si>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</si>
  <si>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</si>
  <si>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</si>
  <si>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</si>
  <si>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</si>
  <si>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</si>
  <si>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</si>
  <si>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</si>
  <si>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</si>
  <si>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</si>
  <si>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</si>
  <si>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</si>
  <si>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</si>
  <si>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</si>
  <si>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</si>
  <si>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</si>
  <si>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</si>
  <si>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</si>
  <si>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</si>
  <si>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</si>
  <si>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</si>
  <si>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</si>
  <si>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</si>
  <si>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</si>
  <si>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</si>
  <si>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</si>
  <si>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</si>
  <si>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</si>
  <si>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</si>
  <si>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</si>
  <si>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</si>
  <si>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</si>
  <si>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</si>
  <si>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</si>
  <si>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</si>
  <si>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</si>
  <si>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</si>
  <si>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</si>
  <si>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</si>
  <si>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</si>
  <si>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</si>
  <si>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</si>
  <si>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</si>
  <si>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</si>
  <si>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</si>
  <si>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</si>
  <si>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</si>
  <si>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</si>
  <si>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</si>
  <si>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</si>
  <si>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</si>
  <si>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</si>
  <si>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</si>
  <si>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</si>
  <si>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</si>
  <si>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</si>
  <si>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</si>
  <si>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</si>
  <si>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</si>
  <si>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</si>
  <si>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</si>
  <si>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</si>
  <si>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</si>
  <si>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</si>
  <si>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</si>
  <si>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</si>
  <si>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</si>
  <si>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</si>
  <si>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</si>
  <si>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</si>
  <si>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</si>
  <si>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</si>
  <si>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</si>
  <si>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</si>
  <si>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</si>
  <si>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</si>
  <si>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</si>
  <si>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</si>
  <si>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</si>
  <si>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</si>
  <si>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</si>
  <si>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</si>
  <si>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</si>
  <si>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</si>
  <si>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</si>
  <si>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</si>
  <si>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</si>
  <si>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</si>
  <si>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</si>
  <si>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</si>
  <si>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</si>
  <si>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</si>
  <si>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</si>
  <si>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</si>
  <si>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</si>
  <si>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</si>
  <si>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</si>
  <si>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</si>
  <si>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</si>
  <si>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</si>
  <si>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</si>
  <si>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</si>
  <si>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</si>
  <si>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</si>
  <si>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</si>
  <si>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</si>
  <si>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</si>
  <si>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</si>
  <si>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</si>
  <si>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</si>
  <si>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</si>
  <si>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</si>
  <si>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</si>
  <si>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</si>
  <si>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</si>
  <si>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</si>
  <si>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</si>
  <si>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</si>
  <si>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</si>
  <si>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</si>
  <si>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</si>
  <si>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</si>
  <si>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</si>
  <si>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</si>
  <si>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</si>
  <si>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</si>
  <si>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</si>
  <si>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</si>
  <si>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</si>
  <si>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</si>
  <si>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</si>
  <si>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</si>
  <si>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</si>
  <si>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</si>
  <si>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</si>
  <si>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</si>
  <si>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</si>
  <si>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</si>
  <si>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</si>
  <si>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</si>
  <si>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</si>
  <si>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</si>
  <si>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</si>
  <si>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</si>
  <si>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</si>
  <si>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</si>
  <si>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</si>
  <si>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</si>
  <si>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</si>
  <si>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</si>
  <si>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</si>
  <si>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</si>
  <si>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</si>
  <si>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</si>
  <si>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</si>
  <si>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</si>
  <si>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</si>
  <si>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</si>
  <si>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</si>
  <si>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</si>
  <si>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</si>
  <si>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</si>
  <si>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</si>
  <si>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</si>
  <si>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</si>
  <si>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</si>
  <si>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</si>
  <si>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</si>
  <si>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</si>
  <si>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</si>
  <si>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</si>
  <si>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</si>
  <si>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</si>
  <si>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</si>
  <si>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</si>
  <si>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</si>
  <si>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</si>
  <si>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</si>
  <si>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</si>
  <si>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</si>
  <si>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</si>
  <si>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</si>
  <si>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</si>
  <si>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</si>
  <si>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</si>
  <si>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</si>
  <si>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</si>
  <si>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</si>
  <si>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</si>
  <si>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</si>
  <si>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</si>
  <si>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</si>
  <si>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</si>
  <si>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</si>
  <si>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</si>
  <si>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</si>
  <si>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</si>
  <si>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</si>
  <si>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</si>
  <si>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</si>
  <si>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</si>
  <si>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</si>
  <si>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</si>
  <si>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</si>
  <si>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</si>
  <si>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</si>
  <si>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</si>
  <si>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</si>
  <si>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</si>
  <si>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</si>
  <si>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</si>
  <si>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</si>
  <si>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</si>
  <si>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</si>
  <si>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</si>
  <si>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</si>
  <si>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</si>
  <si>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</si>
  <si>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</si>
  <si>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</si>
  <si>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</si>
  <si>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</si>
  <si>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</si>
  <si>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</si>
  <si>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</si>
  <si>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</si>
  <si>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</si>
  <si>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</si>
  <si>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</si>
  <si>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</si>
  <si>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</si>
  <si>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</si>
  <si>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</si>
  <si>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</si>
  <si>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</si>
  <si>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</si>
  <si>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</si>
  <si>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</si>
  <si>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</si>
  <si>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</si>
  <si>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</si>
  <si>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</si>
  <si>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</si>
  <si>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</si>
  <si>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</si>
  <si>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</si>
  <si>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</si>
  <si>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</si>
  <si>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</si>
  <si>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</si>
  <si>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</si>
  <si>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</si>
  <si>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</si>
  <si>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</si>
  <si>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</si>
  <si>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</si>
  <si>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</si>
  <si>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</si>
  <si>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</si>
  <si>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</si>
  <si>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</si>
  <si>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</si>
  <si>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</si>
  <si>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</si>
  <si>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</si>
  <si>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</si>
  <si>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</si>
  <si>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</si>
  <si>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</si>
  <si>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</si>
  <si>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</si>
  <si>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</si>
  <si>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</si>
  <si>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</si>
  <si>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</si>
  <si>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</si>
  <si>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</si>
  <si>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</si>
  <si>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</si>
  <si>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</si>
  <si>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</si>
  <si>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</si>
  <si>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</si>
  <si>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</si>
  <si>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</si>
  <si>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</si>
  <si>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</si>
  <si>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</si>
  <si>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</si>
  <si>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</si>
  <si>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</si>
  <si>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</si>
  <si>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</si>
  <si>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</si>
  <si>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</si>
  <si>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</si>
  <si>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</si>
  <si>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</si>
  <si>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</si>
  <si>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</si>
  <si>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</si>
  <si>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</si>
  <si>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</si>
  <si>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</si>
  <si>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</si>
  <si>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</si>
  <si>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</si>
  <si>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</si>
  <si>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</si>
  <si>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</si>
  <si>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</si>
  <si>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</si>
  <si>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</si>
  <si>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</si>
  <si>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</si>
  <si>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</si>
  <si>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</si>
  <si>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</si>
  <si>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</si>
  <si>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</si>
  <si>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</si>
  <si>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</si>
  <si>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</si>
  <si>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</si>
  <si>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</si>
  <si>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</si>
  <si>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</si>
  <si>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</si>
  <si>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</si>
  <si>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</si>
  <si>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</si>
  <si>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</si>
  <si>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</si>
  <si>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</si>
  <si>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</si>
  <si>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</si>
  <si>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</si>
  <si>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</si>
  <si>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</si>
  <si>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</si>
  <si>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</si>
  <si>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</si>
  <si>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</si>
  <si>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</si>
  <si>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</si>
  <si>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</si>
  <si>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</si>
  <si>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</si>
  <si>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</si>
  <si>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</si>
  <si>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</si>
  <si>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</si>
  <si>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</si>
  <si>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</si>
  <si>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</si>
  <si>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</si>
  <si>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</si>
  <si>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</si>
  <si>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</si>
  <si>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</si>
  <si>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</si>
  <si>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</si>
  <si>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</si>
  <si>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</si>
  <si>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</si>
  <si>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</si>
  <si>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</si>
  <si>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</si>
  <si>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</si>
  <si>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</si>
  <si>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</si>
  <si>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</si>
  <si>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</si>
  <si>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</si>
  <si>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</si>
  <si>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</si>
  <si>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</si>
  <si>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</si>
  <si>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</si>
  <si>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</si>
  <si>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</si>
  <si>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</si>
  <si>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</si>
  <si>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</si>
  <si>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</si>
  <si>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</si>
  <si>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</si>
  <si>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</si>
  <si>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</si>
  <si>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</si>
  <si>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</si>
  <si>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</si>
  <si>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</si>
  <si>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</si>
  <si>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</si>
  <si>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</si>
  <si>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</si>
  <si>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</si>
  <si>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</si>
  <si>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</si>
  <si>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</si>
  <si>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</si>
  <si>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</si>
  <si>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</si>
  <si>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</si>
  <si>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</si>
  <si>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</si>
  <si>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</si>
  <si>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</si>
  <si>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</si>
  <si>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</si>
  <si>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</si>
  <si>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</si>
  <si>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</si>
  <si>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</si>
  <si>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</si>
  <si>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</si>
  <si>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</si>
  <si>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</si>
  <si>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</si>
  <si>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</si>
  <si>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</si>
  <si>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</si>
  <si>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</si>
  <si>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</si>
  <si>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</si>
  <si>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</si>
  <si>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</si>
  <si>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</si>
  <si>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</si>
  <si>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</si>
  <si>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</si>
  <si>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</si>
  <si>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</si>
  <si>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</si>
  <si>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</si>
  <si>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</si>
  <si>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</si>
  <si>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</si>
  <si>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</si>
  <si>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</si>
  <si>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</si>
  <si>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</si>
  <si>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</si>
  <si>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</si>
  <si>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</si>
  <si>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</si>
  <si>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</si>
  <si>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</si>
  <si>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</si>
  <si>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</si>
  <si>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</si>
  <si>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</si>
  <si>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</si>
  <si>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</si>
  <si>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</si>
  <si>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</si>
  <si>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</si>
  <si>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</si>
  <si>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</si>
  <si>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</si>
  <si>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</si>
  <si>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</si>
  <si>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</si>
  <si>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</si>
  <si>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</si>
  <si>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</si>
  <si>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</si>
  <si>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</si>
  <si>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</si>
  <si>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</si>
  <si>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</si>
  <si>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</si>
  <si>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</si>
  <si>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</si>
  <si>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</si>
  <si>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</si>
  <si>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</si>
  <si>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</si>
  <si>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</si>
  <si>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</si>
  <si>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</si>
  <si>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</si>
  <si>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</si>
  <si>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</si>
  <si>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</si>
  <si>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</si>
  <si>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</si>
  <si>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</si>
  <si>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</si>
  <si>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</si>
  <si>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</si>
  <si>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</si>
  <si>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</si>
  <si>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</si>
  <si>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</si>
  <si>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</si>
  <si>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</si>
  <si>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</si>
  <si>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</si>
  <si>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</si>
  <si>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</si>
  <si>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</si>
  <si>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</si>
  <si>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</si>
  <si>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</si>
  <si>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</si>
  <si>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</si>
  <si>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</si>
  <si>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</si>
  <si>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</si>
  <si>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</si>
  <si>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</si>
  <si>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</si>
  <si>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</si>
  <si>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</si>
  <si>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</si>
  <si>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</si>
  <si>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</si>
  <si>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</si>
  <si>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</si>
  <si>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</si>
  <si>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</si>
  <si>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</si>
  <si>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</si>
  <si>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</si>
  <si>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</si>
  <si>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</si>
  <si>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</si>
  <si>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</si>
  <si>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</si>
  <si>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</si>
  <si>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</si>
  <si>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</si>
  <si>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</si>
  <si>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</si>
  <si>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</si>
  <si>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</si>
  <si>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</si>
  <si>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</si>
  <si>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</si>
  <si>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</si>
  <si>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</si>
  <si>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</si>
  <si>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</si>
  <si>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</si>
  <si>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</si>
  <si>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</si>
  <si>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</si>
  <si>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</si>
  <si>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</si>
  <si>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</si>
  <si>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</si>
  <si>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</si>
  <si>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</si>
  <si>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</si>
  <si>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</si>
  <si>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</si>
  <si>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</si>
  <si>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</si>
  <si>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</si>
  <si>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</si>
  <si>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</si>
  <si>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</si>
  <si>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</si>
  <si>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</si>
  <si>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</si>
  <si>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</si>
  <si>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</si>
  <si>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</si>
  <si>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</si>
  <si>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</si>
  <si>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</si>
  <si>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</si>
  <si>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</si>
  <si>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</si>
  <si>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</si>
  <si>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</si>
  <si>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</si>
  <si>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</si>
  <si>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</si>
  <si>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</si>
  <si>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</si>
  <si>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</si>
  <si>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</si>
  <si>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</si>
  <si>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</si>
  <si>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</si>
  <si>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</si>
  <si>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</si>
  <si>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</si>
  <si>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</si>
  <si>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</si>
  <si>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</si>
  <si>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</si>
  <si>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</si>
  <si>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</si>
  <si>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</si>
  <si>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</si>
  <si>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</si>
  <si>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</si>
  <si>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</si>
  <si>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</si>
  <si>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</si>
  <si>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</si>
  <si>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</si>
  <si>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</si>
  <si>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</si>
  <si>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</si>
  <si>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</si>
  <si>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</si>
  <si>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</si>
  <si>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</si>
  <si>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</si>
  <si>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</si>
  <si>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</si>
  <si>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</si>
  <si>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</si>
  <si>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</si>
  <si>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</si>
  <si>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</si>
  <si>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</si>
  <si>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</si>
  <si>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</si>
  <si>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</si>
  <si>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</si>
  <si>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</si>
  <si>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</si>
  <si>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</si>
  <si>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</si>
  <si>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</si>
  <si>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</si>
  <si>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</si>
  <si>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</si>
  <si>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</si>
  <si>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</si>
  <si>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</si>
  <si>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</si>
  <si>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</si>
  <si>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</si>
  <si>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</si>
  <si>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</si>
  <si>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</si>
  <si>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</si>
  <si>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</si>
  <si>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</si>
  <si>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</si>
  <si>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</si>
  <si>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</si>
  <si>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</si>
  <si>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</si>
  <si>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</si>
  <si>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</si>
  <si>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</si>
  <si>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</si>
  <si>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</si>
  <si>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</si>
  <si>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</si>
  <si>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</si>
  <si>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</si>
  <si>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</si>
  <si>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</si>
  <si>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</si>
  <si>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</si>
  <si>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</si>
  <si>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</si>
  <si>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</si>
  <si>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</si>
  <si>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</si>
  <si>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</si>
  <si>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</si>
  <si>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</si>
  <si>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</si>
  <si>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</si>
  <si>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</si>
  <si>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</si>
  <si>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</si>
  <si>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</si>
  <si>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</si>
  <si>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</si>
  <si>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</si>
  <si>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</si>
  <si>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</si>
  <si>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</si>
  <si>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</si>
  <si>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</si>
  <si>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</si>
  <si>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</si>
  <si>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</si>
  <si>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</si>
  <si>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</si>
  <si>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</si>
  <si>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</si>
  <si>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</si>
  <si>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</si>
  <si>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</si>
  <si>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</si>
  <si>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</si>
  <si>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</si>
  <si>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</si>
  <si>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</si>
  <si>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</si>
  <si>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</si>
  <si>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</si>
  <si>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</si>
  <si>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</si>
  <si>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</si>
  <si>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</si>
  <si>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</si>
  <si>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</si>
  <si>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</si>
  <si>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</si>
  <si>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</si>
  <si>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</si>
  <si>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</si>
  <si>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</si>
  <si>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</si>
  <si>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</si>
  <si>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</si>
  <si>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</si>
  <si>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</si>
  <si>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</si>
  <si>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</si>
  <si>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</si>
  <si>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</si>
  <si>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</si>
  <si>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</si>
  <si>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</si>
  <si>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</si>
  <si>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</si>
  <si>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</si>
  <si>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</si>
  <si>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</si>
  <si>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</si>
  <si>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</si>
  <si>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</si>
  <si>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</si>
  <si>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</si>
  <si>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</si>
  <si>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</si>
  <si>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</si>
  <si>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</si>
  <si>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</si>
  <si>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</si>
  <si>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</si>
  <si>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</si>
  <si>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</si>
  <si>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</si>
  <si>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</si>
  <si>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</si>
  <si>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</si>
  <si>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</si>
  <si>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</si>
  <si>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</si>
  <si>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</si>
  <si>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</si>
  <si>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</si>
  <si>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</si>
  <si>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</si>
  <si>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</si>
  <si>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</si>
  <si>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</si>
  <si>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</si>
  <si>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</si>
  <si>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</si>
  <si>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</si>
  <si>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</si>
  <si>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</si>
  <si>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</si>
  <si>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</si>
  <si>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</si>
  <si>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</si>
  <si>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</si>
  <si>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</si>
  <si>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</si>
  <si>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</si>
  <si>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</si>
  <si>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</si>
  <si>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</si>
  <si>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</si>
  <si>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</si>
  <si>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</si>
  <si>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</si>
  <si>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</si>
  <si>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</si>
  <si>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</si>
  <si>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</si>
  <si>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</si>
  <si>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</si>
  <si>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</si>
  <si>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</si>
  <si>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</si>
  <si>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</si>
  <si>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</si>
  <si>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</si>
  <si>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</si>
  <si>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</si>
  <si>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</si>
  <si>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</si>
  <si>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</si>
  <si>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</si>
  <si>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</si>
  <si>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</si>
  <si>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</si>
  <si>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</si>
  <si>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</si>
  <si>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</si>
  <si>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</si>
  <si>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</si>
  <si>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</si>
  <si>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</si>
  <si>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</si>
  <si>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</si>
  <si>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</si>
  <si>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</si>
  <si>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</si>
  <si>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</si>
  <si>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</si>
  <si>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</si>
  <si>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</si>
  <si>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</si>
  <si>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</si>
  <si>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</si>
  <si>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</si>
  <si>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</si>
  <si>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</si>
  <si>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</si>
  <si>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</si>
  <si>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</si>
  <si>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</si>
  <si>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</si>
  <si>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</si>
  <si>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</si>
  <si>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</si>
  <si>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</si>
  <si>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</si>
  <si>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</si>
  <si>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</si>
  <si>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</si>
  <si>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</si>
  <si>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</si>
  <si>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</si>
  <si>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</si>
  <si>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</si>
  <si>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</si>
  <si>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</si>
  <si>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</si>
  <si>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</si>
  <si>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</si>
  <si>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</si>
  <si>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</si>
  <si>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</si>
  <si>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</si>
  <si>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</si>
  <si>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</si>
  <si>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</si>
  <si>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</si>
  <si>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</si>
  <si>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</si>
  <si>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</si>
  <si>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</si>
  <si>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</si>
  <si>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</si>
  <si>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</si>
  <si>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</si>
  <si>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</si>
  <si>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</si>
  <si>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</si>
  <si>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</si>
  <si>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</si>
  <si>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</si>
  <si>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</si>
  <si>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</si>
  <si>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</si>
  <si>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</si>
  <si>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</si>
  <si>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</si>
  <si>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</si>
  <si>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</si>
  <si>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</si>
  <si>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</si>
  <si>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</si>
  <si>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</si>
  <si>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</si>
  <si>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</si>
  <si>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</si>
  <si>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</si>
  <si>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</si>
  <si>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</si>
  <si>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</si>
  <si>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</si>
  <si>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</si>
  <si>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</si>
  <si>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</si>
  <si>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</si>
  <si>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</si>
  <si>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</si>
  <si>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</si>
  <si>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</si>
  <si>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</si>
  <si>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</si>
  <si>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</si>
  <si>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</si>
  <si>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</si>
  <si>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</si>
  <si>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</si>
  <si>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</si>
  <si>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</si>
  <si>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</si>
  <si>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</si>
  <si>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</si>
  <si>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</si>
  <si>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</si>
  <si>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</si>
  <si>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</si>
  <si>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</si>
  <si>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</si>
  <si>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</si>
  <si>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</si>
  <si>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</si>
  <si>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</si>
  <si>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</si>
  <si>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</si>
  <si>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</si>
  <si>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</si>
  <si>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</si>
  <si>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</si>
  <si>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</si>
  <si>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</si>
  <si>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</si>
  <si>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</si>
  <si>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</si>
  <si>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</si>
  <si>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</si>
  <si>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</si>
  <si>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</si>
  <si>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</si>
  <si>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</si>
  <si>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</si>
  <si>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</si>
  <si>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</si>
  <si>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</si>
  <si>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</si>
  <si>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</si>
  <si>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</si>
  <si>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</si>
  <si>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</si>
  <si>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</si>
  <si>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</si>
  <si>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</si>
  <si>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</si>
  <si>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</si>
  <si>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</si>
  <si>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</si>
  <si>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</si>
  <si>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</si>
  <si>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</si>
  <si>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</si>
  <si>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</si>
  <si>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</si>
  <si>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</si>
  <si>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</si>
  <si>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</si>
  <si>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</si>
  <si>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</si>
  <si>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</si>
  <si>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</si>
  <si>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</si>
  <si>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</si>
  <si>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</si>
  <si>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</si>
  <si>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</si>
  <si>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</si>
  <si>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</si>
  <si>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</si>
  <si>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</si>
  <si>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</si>
  <si>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</si>
  <si>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</si>
  <si>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</si>
  <si>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</si>
  <si>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</si>
  <si>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</si>
  <si>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</si>
  <si>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</si>
  <si>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</si>
  <si>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</si>
  <si>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</si>
  <si>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</si>
  <si>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</si>
  <si>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</si>
  <si>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</si>
  <si>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</si>
  <si>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</si>
  <si>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</si>
  <si>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</si>
  <si>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</si>
  <si>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</si>
  <si>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</si>
  <si>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</si>
  <si>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</si>
  <si>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</si>
  <si>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</si>
  <si>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</si>
  <si>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</si>
  <si>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</si>
  <si>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</si>
  <si>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</si>
  <si>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</si>
  <si>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</si>
  <si>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</si>
  <si>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</si>
  <si>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</si>
  <si>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</si>
  <si>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</si>
  <si>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</si>
  <si>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</si>
  <si>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</si>
  <si>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</si>
  <si>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</si>
  <si>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</si>
  <si>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</si>
  <si>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</si>
  <si>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</si>
  <si>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</si>
  <si>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</si>
  <si>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</si>
  <si>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</si>
  <si>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</si>
  <si>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</si>
  <si>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</si>
  <si>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</si>
  <si>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</si>
  <si>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</si>
  <si>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</si>
  <si>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</si>
  <si>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</si>
  <si>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</si>
  <si>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</si>
  <si>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</si>
  <si>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</si>
  <si>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</si>
  <si>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</si>
  <si>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</si>
  <si>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</si>
  <si>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</si>
  <si>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</si>
  <si>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</si>
  <si>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</si>
  <si>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</si>
  <si>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</si>
  <si>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</si>
  <si>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</si>
  <si>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</si>
  <si>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</si>
  <si>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</si>
  <si>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</si>
  <si>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</si>
  <si>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</si>
  <si>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</si>
  <si>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</si>
  <si>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</si>
  <si>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</si>
  <si>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</si>
  <si>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</si>
  <si>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</si>
  <si>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</si>
  <si>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</si>
  <si>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</si>
  <si>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</si>
  <si>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</si>
  <si>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</si>
  <si>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</si>
  <si>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</si>
  <si>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</si>
  <si>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</si>
  <si>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</si>
  <si>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</si>
  <si>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</si>
  <si>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</si>
  <si>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</si>
  <si>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</si>
  <si>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</si>
  <si>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</si>
  <si>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</si>
  <si>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</si>
  <si>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</si>
  <si>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</si>
  <si>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</si>
  <si>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</si>
  <si>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</si>
  <si>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</si>
  <si>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</si>
  <si>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</si>
  <si>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</si>
  <si>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</si>
  <si>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</si>
  <si>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</si>
  <si>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</si>
  <si>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</si>
  <si>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</si>
  <si>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</si>
  <si>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</si>
  <si>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</si>
  <si>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</si>
  <si>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</si>
  <si>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</si>
  <si>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</si>
  <si>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</si>
  <si>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</si>
  <si>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</si>
  <si>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</si>
  <si>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</si>
  <si>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</si>
  <si>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</si>
  <si>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</si>
  <si>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</si>
  <si>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</si>
  <si>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</si>
  <si>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</si>
  <si>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</si>
  <si>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</si>
  <si>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</si>
  <si>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</si>
  <si>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</si>
  <si>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</si>
  <si>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</si>
  <si>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</si>
  <si>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</si>
  <si>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</si>
  <si>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</si>
  <si>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</si>
  <si>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</si>
  <si>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</si>
  <si>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</si>
  <si>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</si>
  <si>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</si>
  <si>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</si>
  <si>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</si>
  <si>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</si>
  <si>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</si>
  <si>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</si>
  <si>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</si>
  <si>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</si>
  <si>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</si>
  <si>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</si>
  <si>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</si>
  <si>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</si>
  <si>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</si>
  <si>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</si>
  <si>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</si>
  <si>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</si>
  <si>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</si>
  <si>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</si>
  <si>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</si>
  <si>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</si>
  <si>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</si>
  <si>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</si>
  <si>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</si>
  <si>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</si>
  <si>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</si>
  <si>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</si>
  <si>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</si>
  <si>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</si>
  <si>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</si>
  <si>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</si>
  <si>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</si>
  <si>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</si>
  <si>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</si>
  <si>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</si>
  <si>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</si>
  <si>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</si>
  <si>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</si>
  <si>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</si>
  <si>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</si>
  <si>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</si>
  <si>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</si>
  <si>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</si>
  <si>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</si>
  <si>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</si>
  <si>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</si>
  <si>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</si>
  <si>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</si>
  <si>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</si>
  <si>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</si>
  <si>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</si>
  <si>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</si>
  <si>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</si>
  <si>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</si>
  <si>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</si>
  <si>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</si>
  <si>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</si>
  <si>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</si>
  <si>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</si>
  <si>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</si>
  <si>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</si>
  <si>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</si>
  <si>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</si>
  <si>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</si>
  <si>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</si>
  <si>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</si>
  <si>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</si>
  <si>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</si>
  <si>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</si>
  <si>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</si>
  <si>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</si>
  <si>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</si>
  <si>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</si>
  <si>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</si>
  <si>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</si>
  <si>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</si>
  <si>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</si>
  <si>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</si>
  <si>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</si>
  <si>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</si>
  <si>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</si>
  <si>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</si>
  <si>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</si>
  <si>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</si>
  <si>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</si>
  <si>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</si>
  <si>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</si>
  <si>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</si>
  <si>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</si>
  <si>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</si>
  <si>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</si>
  <si>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</si>
  <si>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</si>
  <si>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</si>
  <si>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</si>
  <si>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</si>
  <si>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</si>
  <si>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</si>
  <si>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</si>
  <si>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</si>
  <si>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</si>
  <si>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</si>
  <si>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</si>
  <si>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</si>
  <si>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</si>
  <si>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</si>
  <si>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</si>
  <si>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</si>
  <si>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</si>
  <si>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</si>
  <si>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</si>
  <si>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</si>
  <si>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</si>
  <si>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</si>
  <si>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</si>
  <si>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</si>
  <si>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</si>
  <si>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</si>
  <si>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</si>
  <si>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</si>
  <si>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</si>
  <si>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</si>
  <si>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</si>
  <si>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</si>
  <si>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</si>
  <si>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</si>
  <si>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</si>
  <si>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</si>
  <si>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</si>
  <si>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</si>
  <si>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</si>
  <si>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</si>
  <si>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</si>
  <si>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</si>
  <si>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</si>
  <si>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</si>
  <si>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</si>
  <si>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</si>
  <si>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</si>
  <si>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</si>
  <si>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</si>
  <si>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</si>
  <si>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</si>
  <si>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</si>
  <si>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</si>
  <si>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</si>
  <si>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</si>
  <si>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</si>
  <si>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</si>
  <si>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</si>
  <si>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</si>
  <si>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</si>
  <si>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</si>
  <si>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</si>
  <si>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</si>
  <si>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</si>
  <si>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</si>
  <si>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</si>
  <si>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</si>
  <si>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</si>
  <si>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</si>
  <si>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</si>
  <si>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</si>
  <si>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</si>
  <si>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</si>
  <si>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</si>
  <si>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</si>
  <si>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</si>
  <si>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</si>
  <si>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</si>
  <si>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</si>
  <si>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</si>
  <si>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</si>
  <si>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</si>
  <si>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</si>
  <si>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</si>
  <si>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</si>
  <si>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</si>
  <si>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</si>
  <si>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</si>
  <si>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</si>
  <si>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</si>
  <si>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</si>
  <si>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</si>
  <si>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</si>
  <si>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</si>
  <si>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</si>
  <si>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</si>
  <si>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</si>
  <si>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</si>
  <si>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</si>
  <si>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</si>
  <si>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</si>
  <si>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</si>
  <si>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</si>
  <si>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</si>
  <si>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</si>
  <si>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</si>
  <si>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</si>
  <si>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</si>
  <si>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</si>
  <si>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</si>
  <si>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</si>
  <si>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</si>
  <si>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</si>
  <si>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</si>
  <si>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</si>
  <si>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</si>
  <si>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</si>
  <si>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</si>
  <si>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</si>
  <si>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</si>
  <si>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</si>
  <si>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</si>
  <si>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</si>
  <si>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</si>
  <si>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</si>
  <si>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</si>
  <si>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</si>
  <si>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</si>
  <si>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</si>
  <si>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</si>
  <si>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</si>
  <si>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</si>
  <si>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</si>
  <si>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</si>
  <si>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</si>
  <si>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</si>
  <si>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</si>
  <si>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</si>
  <si>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</si>
  <si>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</si>
  <si>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</si>
  <si>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</si>
  <si>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</si>
  <si>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</si>
  <si>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</si>
  <si>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</si>
  <si>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</si>
  <si>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</si>
  <si>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</si>
  <si>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</si>
  <si>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</si>
  <si>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</si>
  <si>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</si>
  <si>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</si>
  <si>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</si>
  <si>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</si>
  <si>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</si>
  <si>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</si>
  <si>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</si>
  <si>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</si>
  <si>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</si>
  <si>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</si>
  <si>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</si>
  <si>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</si>
  <si>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</si>
  <si>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</si>
  <si>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</si>
  <si>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</si>
  <si>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</si>
  <si>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</si>
  <si>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</si>
  <si>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</si>
  <si>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</si>
  <si>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</si>
  <si>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</si>
  <si>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</si>
  <si>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</si>
  <si>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</si>
  <si>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</si>
  <si>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</si>
  <si>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</si>
  <si>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</si>
  <si>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</si>
  <si>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</si>
  <si>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</si>
  <si>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</si>
  <si>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</si>
  <si>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</si>
  <si>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</si>
  <si>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</si>
  <si>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</si>
  <si>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</si>
  <si>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</si>
  <si>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</si>
  <si>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</si>
  <si>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</si>
  <si>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</si>
  <si>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</si>
  <si>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</si>
  <si>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</si>
  <si>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</si>
  <si>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</si>
  <si>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</si>
  <si>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</si>
  <si>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</si>
  <si>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</si>
  <si>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</si>
  <si>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</si>
  <si>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</si>
  <si>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</si>
  <si>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</si>
  <si>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</si>
  <si>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</si>
  <si>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</si>
  <si>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</si>
  <si>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</si>
  <si>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</si>
  <si>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</si>
  <si>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</si>
  <si>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</si>
  <si>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</si>
  <si>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</si>
  <si>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</si>
  <si>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</si>
  <si>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</si>
  <si>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</si>
  <si>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</si>
  <si>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</si>
  <si>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</si>
  <si>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</si>
  <si>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</si>
  <si>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</si>
  <si>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</si>
  <si>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</si>
  <si>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</si>
  <si>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</si>
  <si>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</si>
  <si>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</si>
  <si>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</si>
  <si>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</si>
  <si>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</si>
  <si>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</si>
  <si>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</si>
  <si>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</si>
  <si>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</si>
  <si>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</si>
  <si>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</si>
  <si>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</si>
  <si>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</si>
  <si>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</si>
  <si>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</si>
  <si>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</si>
  <si>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</si>
  <si>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</si>
  <si>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</si>
  <si>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</si>
  <si>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</si>
  <si>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</si>
  <si>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</si>
  <si>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</si>
  <si>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</si>
  <si>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</si>
  <si>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</si>
  <si>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</si>
  <si>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</si>
  <si>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</si>
  <si>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</si>
  <si>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</si>
  <si>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</si>
  <si>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</si>
  <si>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</si>
  <si>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</si>
  <si>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</si>
  <si>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</si>
  <si>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</si>
  <si>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</si>
  <si>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</si>
  <si>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</si>
  <si>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</si>
  <si>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</si>
  <si>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</si>
  <si>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</si>
  <si>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</si>
  <si>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</si>
  <si>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</si>
  <si>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</si>
  <si>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</si>
  <si>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</si>
  <si>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</si>
  <si>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</si>
  <si>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</si>
  <si>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</si>
  <si>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</si>
  <si>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</si>
  <si>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</si>
  <si>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</si>
  <si>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</si>
  <si>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</si>
  <si>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</si>
  <si>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</si>
  <si>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</si>
  <si>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</si>
  <si>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</si>
  <si>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</si>
  <si>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</si>
  <si>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</si>
  <si>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</si>
  <si>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</si>
  <si>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</si>
  <si>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</si>
  <si>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</si>
  <si>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</si>
  <si>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</si>
  <si>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</si>
  <si>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</si>
  <si>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</si>
  <si>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</si>
  <si>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</si>
  <si>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</si>
  <si>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</si>
  <si>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</si>
  <si>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</si>
  <si>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</si>
  <si>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</si>
  <si>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</si>
  <si>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</si>
  <si>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</si>
  <si>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</si>
  <si>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</si>
  <si>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</si>
  <si>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</si>
  <si>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</si>
  <si>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</si>
  <si>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</si>
  <si>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</si>
  <si>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</si>
  <si>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</si>
  <si>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</si>
  <si>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</si>
  <si>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</si>
  <si>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</si>
  <si>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</si>
  <si>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</si>
  <si>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</si>
  <si>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</si>
  <si>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</si>
  <si>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</si>
  <si>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</si>
  <si>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</si>
  <si>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</si>
  <si>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</si>
  <si>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</si>
  <si>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</si>
  <si>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</si>
  <si>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</si>
  <si>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</si>
  <si>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</si>
  <si>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</si>
  <si>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</si>
  <si>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</si>
  <si>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</si>
  <si>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</si>
  <si>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</si>
  <si>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</si>
  <si>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</si>
  <si>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</si>
  <si>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</si>
  <si>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</si>
  <si>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</si>
  <si>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</si>
  <si>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</si>
  <si>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</si>
  <si>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</si>
  <si>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</si>
  <si>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</si>
  <si>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</si>
  <si>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</si>
  <si>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</si>
  <si>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</si>
  <si>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</si>
  <si>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</si>
  <si>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</si>
  <si>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</si>
  <si>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</si>
  <si>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</si>
  <si>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</si>
  <si>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</si>
  <si>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</si>
  <si>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</si>
  <si>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</si>
  <si>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</si>
  <si>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</si>
  <si>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</si>
  <si>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</si>
  <si>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</si>
  <si>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</si>
  <si>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</si>
  <si>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</si>
  <si>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</si>
  <si>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</si>
  <si>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</si>
  <si>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</si>
  <si>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</si>
  <si>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</si>
  <si>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</si>
  <si>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</si>
  <si>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</si>
  <si>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</si>
  <si>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</si>
  <si>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</si>
  <si>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</si>
  <si>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</si>
  <si>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</si>
  <si>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</si>
  <si>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</si>
  <si>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</si>
  <si>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</si>
  <si>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</si>
  <si>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</si>
  <si>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</si>
  <si>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</si>
  <si>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</si>
  <si>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</si>
  <si>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</si>
  <si>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</si>
  <si>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</si>
  <si>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</si>
  <si>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</si>
  <si>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</si>
  <si>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</si>
  <si>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</si>
  <si>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</si>
  <si>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</si>
  <si>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</si>
  <si>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</si>
  <si>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</si>
  <si>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</si>
  <si>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</si>
  <si>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</si>
  <si>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</si>
  <si>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</si>
  <si>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</si>
  <si>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</si>
  <si>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</si>
  <si>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</si>
  <si>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</si>
  <si>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</si>
  <si>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</si>
  <si>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</si>
  <si>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</si>
  <si>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</si>
  <si>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</si>
  <si>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</si>
  <si>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</si>
  <si>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</si>
  <si>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</si>
  <si>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</si>
  <si>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</si>
  <si>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</si>
  <si>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</si>
  <si>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</si>
  <si>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</si>
  <si>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</si>
  <si>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</si>
  <si>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</si>
  <si>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</si>
  <si>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</si>
  <si>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</si>
  <si>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</si>
  <si>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</si>
  <si>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</si>
  <si>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</si>
  <si>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</si>
  <si>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</si>
  <si>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</si>
  <si>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</si>
  <si>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</si>
  <si>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</si>
  <si>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</si>
  <si>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</si>
  <si>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</si>
  <si>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</si>
  <si>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</si>
  <si>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</si>
  <si>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</si>
  <si>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</si>
  <si>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</si>
  <si>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</si>
  <si>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</si>
  <si>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</si>
  <si>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</si>
  <si>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</si>
  <si>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</si>
  <si>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</si>
  <si>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</si>
  <si>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</si>
  <si>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</si>
  <si>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</si>
  <si>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</si>
  <si>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</si>
  <si>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</si>
  <si>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</si>
  <si>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</si>
  <si>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</si>
  <si>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</si>
  <si>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</si>
  <si>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</si>
  <si>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</si>
  <si>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</si>
  <si>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</si>
  <si>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</si>
  <si>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</si>
  <si>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</si>
  <si>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</si>
  <si>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</si>
  <si>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</si>
  <si>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</si>
  <si>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</si>
  <si>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</si>
  <si>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</si>
  <si>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</si>
  <si>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</si>
  <si>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</si>
  <si>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</si>
  <si>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</si>
  <si>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</si>
  <si>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</si>
  <si>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</si>
  <si>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</si>
  <si>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</si>
  <si>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</si>
  <si>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</si>
  <si>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</si>
  <si>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</si>
  <si>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</si>
  <si>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</si>
  <si>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</si>
  <si>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</si>
  <si>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</si>
  <si>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</si>
  <si>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</si>
  <si>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</si>
  <si>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</si>
  <si>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</si>
  <si>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</si>
  <si>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</si>
  <si>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</si>
  <si>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</si>
  <si>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</si>
  <si>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</si>
  <si>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</si>
  <si>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</si>
  <si>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</si>
  <si>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</si>
  <si>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</si>
  <si>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</si>
  <si>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</si>
  <si>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</si>
  <si>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</si>
  <si>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</si>
  <si>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</si>
  <si>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</si>
  <si>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</si>
  <si>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</si>
  <si>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</si>
  <si>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</si>
  <si>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</si>
  <si>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</si>
  <si>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</si>
  <si>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</si>
  <si>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</si>
  <si>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</si>
  <si>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</si>
  <si>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</si>
  <si>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</si>
  <si>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</si>
  <si>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</si>
  <si>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</si>
  <si>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</si>
  <si>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</si>
  <si>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</si>
  <si>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</si>
  <si>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</si>
  <si>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</si>
  <si>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</si>
  <si>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</si>
  <si>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</si>
  <si>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</si>
  <si>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</si>
  <si>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</si>
  <si>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</si>
  <si>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</si>
  <si>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</si>
  <si>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</si>
  <si>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</si>
  <si>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</si>
  <si>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</si>
  <si>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</si>
  <si>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</si>
  <si>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</si>
  <si>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</si>
  <si>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</si>
  <si>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</si>
  <si>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</si>
  <si>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</si>
  <si>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</si>
  <si>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</si>
  <si>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</si>
  <si>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</si>
  <si>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</si>
  <si>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</si>
  <si>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</si>
  <si>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</si>
  <si>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</si>
  <si>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</si>
  <si>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</si>
  <si>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</si>
  <si>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</si>
  <si>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</si>
  <si>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</si>
  <si>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</si>
  <si>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</si>
  <si>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</si>
  <si>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</si>
  <si>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</si>
  <si>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</si>
  <si>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</si>
  <si>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</si>
  <si>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</si>
  <si>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</si>
  <si>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</si>
  <si>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</si>
  <si>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</si>
  <si>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</si>
  <si>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</si>
  <si>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</si>
  <si>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</si>
  <si>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</si>
  <si>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</si>
  <si>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</si>
  <si>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</si>
  <si>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</si>
  <si>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</si>
  <si>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</si>
  <si>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</si>
  <si>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</si>
  <si>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</si>
  <si>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</si>
  <si>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</si>
  <si>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</si>
  <si>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</si>
  <si>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</si>
  <si>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</si>
  <si>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</si>
  <si>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</si>
  <si>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</si>
  <si>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</si>
  <si>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</si>
  <si>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</si>
  <si>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</si>
  <si>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</si>
  <si>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</si>
  <si>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</si>
  <si>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</si>
  <si>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</si>
  <si>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</si>
  <si>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</si>
  <si>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</si>
  <si>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</si>
  <si>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</si>
  <si>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</si>
  <si>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</si>
  <si>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</si>
  <si>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</si>
  <si>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</si>
  <si>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</si>
  <si>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</si>
  <si>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</si>
  <si>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</si>
  <si>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</si>
  <si>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</si>
  <si>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</si>
  <si>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</si>
  <si>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</si>
  <si>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</si>
  <si>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</si>
  <si>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</si>
  <si>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</si>
  <si>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</si>
  <si>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</si>
  <si>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</si>
  <si>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</si>
  <si>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</si>
  <si>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</si>
  <si>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</si>
  <si>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</si>
  <si>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</si>
  <si>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</si>
  <si>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</si>
  <si>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</si>
  <si>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</si>
  <si>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</si>
  <si>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</si>
  <si>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</si>
  <si>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</si>
  <si>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</si>
  <si>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</si>
  <si>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</si>
  <si>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</si>
  <si>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</si>
  <si>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</si>
  <si>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</si>
  <si>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</si>
  <si>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</si>
  <si>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</si>
  <si>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</si>
  <si>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</si>
  <si>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</si>
  <si>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</si>
  <si>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</si>
  <si>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</si>
  <si>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</si>
  <si>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</si>
  <si>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</si>
  <si>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</si>
  <si>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</si>
  <si>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</si>
  <si>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</si>
  <si>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</si>
  <si>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</si>
  <si>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</si>
  <si>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</si>
  <si>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</si>
  <si>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</si>
  <si>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</si>
  <si>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</si>
  <si>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</si>
  <si>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</si>
  <si>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</si>
  <si>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</si>
  <si>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</si>
  <si>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</si>
  <si>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</si>
  <si>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</si>
  <si>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</si>
  <si>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</si>
  <si>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</si>
  <si>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</si>
  <si>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</si>
  <si>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</si>
  <si>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</si>
  <si>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</si>
  <si>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</si>
  <si>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</si>
  <si>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</si>
  <si>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</si>
  <si>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</si>
  <si>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</si>
  <si>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</si>
  <si>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</si>
  <si>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</si>
  <si>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</si>
  <si>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</si>
  <si>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</si>
  <si>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</si>
  <si>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</si>
  <si>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</si>
  <si>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</si>
  <si>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</si>
  <si>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</si>
  <si>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</si>
  <si>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</si>
  <si>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</si>
  <si>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</si>
  <si>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</si>
  <si>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</si>
  <si>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</si>
  <si>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</si>
  <si>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</si>
  <si>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</si>
  <si>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</si>
  <si>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</si>
  <si>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</si>
  <si>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</si>
  <si>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</si>
  <si>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</si>
  <si>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</si>
  <si>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</si>
  <si>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</si>
  <si>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</si>
  <si>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</si>
  <si>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</si>
  <si>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</si>
  <si>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</si>
  <si>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</si>
  <si>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</si>
  <si>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</si>
  <si>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</si>
  <si>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</si>
  <si>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</si>
  <si>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</si>
  <si>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</si>
  <si>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</si>
  <si>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</si>
  <si>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</si>
  <si>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</si>
  <si>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</si>
  <si>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</si>
  <si>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</si>
  <si>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</si>
  <si>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</si>
  <si>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</si>
  <si>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</si>
  <si>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</si>
  <si>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</si>
  <si>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</si>
  <si>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</si>
  <si>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</si>
  <si>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</si>
  <si>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</si>
  <si>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</si>
  <si>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</si>
  <si>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</si>
  <si>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</si>
  <si>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</si>
  <si>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</si>
  <si>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</si>
  <si>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</si>
  <si>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</si>
  <si>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</si>
  <si>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</si>
  <si>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</si>
  <si>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</si>
  <si>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</si>
  <si>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</si>
  <si>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</si>
  <si>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</si>
  <si>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</si>
  <si>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</si>
  <si>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</si>
  <si>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</si>
  <si>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</si>
  <si>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</si>
  <si>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</si>
  <si>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</si>
  <si>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</si>
  <si>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</si>
  <si>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</si>
  <si>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</si>
  <si>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</si>
  <si>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</si>
  <si>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</si>
  <si>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</si>
  <si>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</si>
  <si>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</si>
  <si>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</si>
  <si>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</si>
  <si>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</si>
  <si>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</si>
  <si>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</si>
  <si>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</si>
  <si>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</si>
  <si>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</si>
  <si>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</si>
  <si>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</si>
  <si>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</si>
  <si>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</si>
  <si>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</si>
  <si>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</si>
  <si>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</si>
  <si>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</si>
  <si>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</si>
  <si>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</si>
  <si>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</si>
  <si>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</si>
  <si>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</si>
  <si>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</si>
  <si>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</si>
  <si>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</si>
  <si>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</si>
  <si>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</si>
  <si>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</si>
  <si>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</si>
  <si>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</si>
  <si>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</si>
  <si>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</si>
  <si>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</si>
  <si>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</si>
  <si>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</si>
  <si>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</si>
  <si>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</si>
  <si>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</si>
  <si>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</si>
  <si>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</si>
  <si>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</si>
  <si>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</si>
  <si>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</si>
  <si>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</si>
  <si>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</si>
  <si>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</si>
  <si>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</si>
  <si>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</si>
  <si>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</si>
  <si>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</si>
  <si>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</si>
  <si>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</si>
  <si>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</si>
  <si>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</si>
  <si>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</si>
  <si>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</si>
  <si>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</si>
  <si>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</si>
  <si>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</si>
  <si>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</si>
  <si>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</si>
  <si>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</si>
  <si>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</si>
  <si>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</si>
  <si>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</si>
  <si>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</si>
  <si>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</si>
  <si>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</si>
  <si>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</si>
  <si>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</si>
  <si>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</si>
  <si>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</si>
  <si>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</si>
  <si>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</si>
  <si>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</si>
  <si>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</si>
  <si>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</si>
  <si>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</si>
  <si>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</si>
  <si>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</si>
  <si>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</si>
  <si>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</si>
  <si>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</si>
  <si>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</si>
  <si>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</si>
  <si>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</si>
  <si>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</si>
  <si>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</si>
  <si>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</si>
  <si>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</si>
  <si>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</si>
  <si>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</si>
  <si>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</si>
  <si>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</si>
  <si>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</si>
  <si>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</si>
  <si>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</si>
  <si>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</si>
  <si>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</si>
  <si>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</si>
  <si>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</si>
  <si>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</si>
  <si>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</si>
  <si>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</si>
  <si>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</si>
  <si>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</si>
  <si>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</si>
  <si>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</si>
  <si>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</si>
  <si>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</si>
  <si>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</si>
  <si>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</si>
  <si>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</si>
  <si>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</si>
  <si>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</si>
  <si>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</si>
  <si>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</si>
  <si>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</si>
  <si>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</si>
  <si>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</si>
  <si>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</si>
  <si>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</si>
  <si>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</si>
  <si>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</si>
  <si>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</si>
  <si>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</si>
  <si>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</si>
  <si>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</si>
  <si>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</si>
  <si>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</si>
  <si>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</si>
  <si>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</si>
  <si>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</si>
  <si>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</si>
  <si>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</si>
  <si>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</si>
  <si>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</si>
  <si>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</si>
  <si>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</si>
  <si>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</si>
  <si>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</si>
  <si>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</si>
  <si>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</si>
  <si>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</si>
  <si>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</si>
  <si>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</si>
  <si>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</si>
  <si>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</si>
  <si>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</si>
  <si>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</si>
  <si>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</si>
  <si>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</si>
  <si>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</si>
  <si>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</si>
  <si>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</si>
  <si>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</si>
  <si>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</si>
  <si>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</si>
  <si>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</si>
  <si>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</si>
  <si>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</si>
  <si>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</si>
  <si>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</si>
  <si>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</si>
  <si>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</si>
  <si>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</si>
  <si>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</si>
  <si>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</si>
  <si>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</si>
  <si>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</si>
  <si>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</si>
  <si>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</si>
  <si>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</si>
  <si>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</si>
  <si>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</si>
  <si>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</si>
  <si>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</si>
  <si>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</si>
  <si>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</si>
  <si>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</si>
  <si>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</si>
  <si>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</si>
  <si>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</si>
  <si>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</si>
  <si>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</si>
  <si>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</si>
  <si>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</si>
  <si>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</si>
  <si>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</si>
  <si>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</si>
  <si>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</si>
  <si>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</si>
  <si>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</si>
  <si>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</si>
  <si>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</si>
  <si>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</si>
  <si>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</si>
  <si>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</si>
  <si>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</si>
  <si>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</si>
  <si>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</si>
  <si>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</si>
  <si>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</si>
  <si>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</si>
  <si>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</si>
  <si>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</si>
  <si>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</si>
  <si>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</si>
  <si>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</si>
  <si>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</si>
  <si>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</si>
  <si>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</si>
  <si>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</si>
  <si>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</si>
  <si>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</si>
  <si>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</si>
  <si>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</si>
  <si>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</si>
  <si>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</si>
  <si>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</si>
  <si>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</si>
  <si>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</si>
  <si>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</si>
  <si>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</si>
  <si>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</si>
  <si>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</si>
  <si>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</si>
  <si>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</si>
  <si>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</si>
  <si>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</si>
  <si>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</si>
  <si>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</si>
  <si>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</si>
  <si>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</si>
  <si>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</si>
  <si>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</si>
  <si>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</si>
  <si>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</si>
  <si>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</si>
  <si>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</si>
  <si>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</si>
  <si>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</si>
  <si>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</si>
  <si>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</si>
  <si>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</si>
  <si>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</si>
  <si>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</si>
  <si>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</si>
  <si>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</si>
  <si>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</si>
  <si>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</si>
  <si>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</si>
  <si>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</si>
  <si>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</si>
  <si>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</si>
  <si>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</si>
  <si>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</si>
  <si>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</si>
  <si>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</si>
  <si>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</si>
  <si>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</si>
  <si>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</si>
  <si>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</si>
  <si>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</si>
  <si>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</si>
  <si>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</si>
  <si>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</si>
  <si>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</si>
  <si>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</si>
  <si>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</si>
  <si>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</si>
  <si>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</si>
  <si>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</si>
  <si>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</si>
  <si>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</si>
  <si>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</si>
  <si>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</si>
  <si>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</si>
  <si>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</si>
  <si>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</si>
  <si>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</si>
  <si>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</si>
  <si>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</si>
  <si>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</si>
  <si>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</si>
  <si>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</si>
  <si>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</si>
  <si>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</si>
  <si>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</si>
  <si>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</si>
  <si>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</si>
  <si>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</si>
  <si>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</si>
  <si>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</si>
  <si>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</si>
  <si>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</si>
  <si>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</si>
  <si>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</si>
  <si>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</si>
  <si>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</si>
  <si>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</si>
  <si>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</si>
  <si>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</si>
  <si>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</si>
  <si>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</si>
  <si>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</si>
  <si>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</si>
  <si>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</si>
  <si>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</si>
  <si>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</si>
  <si>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</si>
  <si>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</si>
  <si>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</si>
  <si>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</si>
  <si>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</si>
  <si>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</si>
  <si>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</si>
  <si>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</si>
  <si>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</si>
  <si>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</si>
  <si>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</si>
  <si>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</si>
  <si>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</si>
  <si>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</si>
  <si>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</si>
  <si>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</si>
  <si>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</si>
  <si>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</si>
  <si>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</si>
  <si>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</si>
  <si>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</si>
  <si>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</si>
  <si>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</si>
  <si>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</si>
  <si>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</si>
  <si>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</si>
  <si>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</si>
  <si>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</si>
  <si>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</si>
  <si>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</si>
  <si>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</si>
  <si>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</si>
  <si>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</si>
  <si>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</si>
  <si>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</si>
  <si>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</si>
  <si>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</si>
  <si>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</si>
  <si>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</si>
  <si>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</si>
  <si>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</si>
  <si>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</si>
  <si>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</si>
  <si>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</si>
  <si>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</si>
  <si>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</si>
  <si>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</si>
  <si>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</si>
  <si>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</si>
  <si>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</si>
  <si>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</si>
  <si>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</si>
  <si>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</si>
  <si>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</si>
  <si>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</si>
  <si>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</si>
  <si>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</si>
  <si>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</si>
  <si>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</si>
  <si>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</si>
  <si>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</si>
  <si>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</si>
  <si>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</si>
  <si>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</si>
  <si>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</si>
  <si>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</si>
  <si>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</si>
  <si>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</si>
  <si>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</si>
  <si>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</si>
  <si>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</si>
  <si>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</si>
  <si>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</si>
  <si>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</si>
  <si>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</si>
  <si>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</si>
  <si>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</si>
  <si>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</si>
  <si>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</si>
  <si>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</si>
  <si>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</si>
  <si>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</si>
  <si>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</si>
  <si>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</si>
  <si>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</si>
  <si>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</si>
  <si>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</si>
  <si>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</si>
  <si>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</si>
  <si>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</si>
  <si>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</si>
  <si>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</si>
  <si>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</si>
  <si>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</si>
  <si>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</si>
  <si>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</si>
  <si>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</si>
  <si>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</si>
  <si>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</si>
  <si>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</si>
  <si>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</si>
  <si>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</si>
  <si>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</si>
  <si>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</si>
  <si>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</si>
  <si>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</si>
  <si>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</si>
  <si>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</si>
  <si>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</si>
  <si>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</si>
  <si>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</si>
  <si>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</si>
  <si>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</si>
  <si>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</si>
  <si>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</si>
  <si>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</si>
  <si>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</si>
  <si>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</si>
  <si>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</si>
  <si>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</si>
  <si>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</si>
  <si>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</si>
  <si>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</si>
  <si>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</si>
  <si>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</si>
  <si>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</si>
  <si>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</si>
  <si>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</si>
  <si>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</si>
  <si>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</si>
  <si>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</si>
  <si>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</si>
  <si>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</si>
  <si>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</si>
  <si>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</si>
  <si>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</si>
  <si>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</si>
  <si>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</si>
  <si>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</si>
  <si>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</si>
  <si>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</si>
  <si>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</si>
  <si>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</si>
  <si>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</si>
  <si>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</si>
  <si>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</si>
  <si>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</si>
  <si>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</si>
  <si>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</si>
  <si>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</si>
  <si>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</si>
  <si>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</si>
  <si>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</si>
  <si>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</si>
  <si>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</si>
  <si>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</si>
  <si>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</si>
  <si>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</si>
  <si>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</si>
  <si>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</si>
  <si>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</si>
  <si>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</si>
  <si>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</si>
  <si>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</si>
  <si>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</si>
  <si>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</si>
  <si>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</si>
  <si>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</si>
  <si>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</si>
  <si>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</si>
  <si>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</si>
  <si>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</si>
  <si>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</si>
  <si>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</si>
  <si>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</si>
  <si>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</si>
  <si>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</si>
  <si>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</si>
  <si>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</si>
  <si>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</si>
  <si>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</si>
  <si>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</si>
  <si>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</si>
  <si>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</si>
  <si>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</si>
  <si>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</si>
  <si>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</si>
  <si>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</si>
  <si>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</si>
  <si>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</si>
  <si>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</si>
  <si>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</si>
  <si>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</si>
  <si>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</si>
  <si>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</si>
  <si>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</si>
  <si>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</si>
  <si>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</si>
  <si>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</si>
  <si>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</si>
  <si>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</si>
  <si>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</si>
  <si>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</si>
  <si>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</si>
  <si>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</si>
  <si>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</si>
  <si>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</si>
  <si>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</si>
  <si>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</si>
  <si>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</si>
  <si>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</si>
  <si>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</si>
  <si>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</si>
  <si>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</si>
  <si>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</si>
  <si>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</si>
  <si>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</si>
  <si>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</si>
  <si>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</si>
  <si>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</si>
  <si>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</si>
  <si>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</si>
  <si>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</si>
  <si>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</si>
  <si>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</si>
  <si>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</si>
  <si>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</si>
  <si>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</si>
  <si>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</si>
  <si>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</si>
  <si>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</si>
  <si>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</si>
  <si>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</si>
  <si>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</si>
  <si>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</si>
  <si>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</si>
  <si>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</si>
  <si>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</si>
  <si>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</si>
  <si>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</si>
  <si>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</si>
  <si>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</si>
  <si>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</si>
  <si>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</si>
  <si>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</si>
  <si>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</si>
  <si>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</si>
  <si>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</si>
  <si>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</si>
  <si>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</si>
  <si>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</si>
  <si>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</si>
  <si>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</si>
  <si>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</si>
  <si>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</si>
  <si>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</si>
  <si>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</si>
  <si>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</si>
  <si>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</si>
  <si>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</si>
  <si>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</si>
  <si>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</si>
  <si>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</si>
  <si>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</si>
  <si>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</si>
  <si>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</si>
  <si>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</si>
  <si>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</si>
  <si>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</si>
  <si>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</si>
  <si>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</si>
  <si>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</si>
  <si>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</si>
  <si>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</si>
  <si>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</si>
  <si>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</si>
  <si>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</si>
  <si>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</si>
  <si>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</si>
  <si>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</si>
  <si>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</si>
  <si>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</si>
  <si>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</si>
  <si>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</si>
  <si>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</si>
  <si>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</si>
  <si>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</si>
  <si>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</si>
  <si>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</si>
  <si>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</si>
  <si>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</si>
  <si>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</si>
  <si>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</si>
  <si>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</si>
  <si>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</si>
  <si>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</si>
  <si>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</si>
  <si>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</si>
  <si>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</si>
  <si>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</si>
  <si>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</si>
  <si>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</si>
  <si>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</si>
  <si>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</si>
  <si>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</si>
  <si>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</si>
  <si>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</si>
  <si>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</si>
  <si>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</si>
  <si>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</si>
  <si>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</si>
  <si>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</si>
  <si>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</si>
  <si>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</si>
  <si>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</si>
  <si>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No pcm </t>
  </si>
  <si>
    <t xml:space="preserve">2025-10-01 19:01:48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</si>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</sst>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268.84900706018379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15.228023263887735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1.9701504628756084E-2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45931.79743298611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45931.79743298611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45931.79743298611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45931.79743298611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45931.79743298611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45931.79743298611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45931.79743298611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45931.79743298611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45931.79743298611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45931.79743298611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45931.79743298611</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45931.79743298611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45931.79743298611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45931.79743298611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45931.79743298611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45931.79743298611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45931.79743298611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45931.79743298611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45931.79743298611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45931.79743298611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45931.79743298611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45931.79743298611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45931.79743298611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45931.79743298611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45931.79743298611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45931.79743298611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45931.79743298611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45931.79743298611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45931.79743298611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45931.79743298611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45931.79743298611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45931.79743298611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45931.79743298611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45931.79743298611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45931.79743298611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45931.79743298611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45931.79743298611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45931.79743298611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45931.79743298611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45931.79743298611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45931.79743298611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45931.79743298611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45931.79743298611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45931.79743298611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45931.79743298611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45931.79743298611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45931.79743298611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45931.79743298611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45931.79743298611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45931.79743298611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45931.79743298611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45931.79743298611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45931.79743298611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45931.79743298611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45931.79743298611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45931.79743298611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45931.79743298611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45931.79743298611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45931.79743298611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45931.79743298611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45931.79743298611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45931.79743298611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45931.79743298611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45931.79743298611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45931.79743298611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45931.79743298611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45931.79743298611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45931.79743298611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45931.79743298611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45931.79743298611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45931.79743298611</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tabSelected="1" workbookViewId="0">
      <selection activeCell="K12" sqref="K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240.14565057869913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125.07034965277853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106.79759502314846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8.5718658564801444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t="shared" ref="G7:G70" ca="1" si="0">IFERROR(NOW()-F7,"-")</f>
        <v>9.4134375001885928E-2</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26433</v>
      </c>
      <c r="E8" s="131" t="s">
        <v>38964</v>
      </c>
      <c r="F8" s="132">
        <v>45931.734236111108</v>
      </c>
      <c r="G8" s="133">
        <f t="shared" ca="1" si="0"/>
        <v>6.3196875002176967E-2</v>
      </c>
      <c r="H8" s="146"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39064</v>
      </c>
      <c r="B9" s="18" t="str">
        <f>IFERROR(VLOOKUP(D9,DB!A:K,11,0),"")</f>
        <v>R2</v>
      </c>
      <c r="C9" s="18">
        <v>1</v>
      </c>
      <c r="D9" s="18" t="s">
        <v>28611</v>
      </c>
      <c r="E9" s="131" t="s">
        <v>38964</v>
      </c>
      <c r="F9" s="132"/>
      <c r="G9" s="133">
        <f t="shared" ca="1" si="0"/>
        <v>45931.79743298611</v>
      </c>
      <c r="H9" s="146" t="s">
        <v>39065</v>
      </c>
      <c r="I9" s="18" t="str">
        <f>IFERROR(VLOOKUP(D9,DB!A:F,6,0),"")</f>
        <v>Power Cube</v>
      </c>
      <c r="J9" s="18" t="str">
        <f>IFERROR(VLOOKUP(D9,DB!A:G,7,0),"")</f>
        <v>In progress+No BB Design</v>
      </c>
      <c r="K9" s="19" t="s">
        <v>39066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t="shared" ca="1" si="0"/>
        <v>45931.79743298611</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45931.79743298611</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45931.79743298611</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45931.79743298611</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45931.79743298611</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45931.79743298611</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45931.79743298611</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45931.79743298611</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45931.79743298611</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45931.79743298611</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45931.79743298611</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45931.79743298611</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45931.79743298611</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45931.79743298611</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45931.79743298611</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45931.79743298611</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45931.79743298611</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45931.79743298611</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45931.79743298611</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45931.79743298611</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45931.79743298611</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45931.79743298611</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45931.79743298611</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45931.79743298611</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45931.79743298611</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45931.79743298611</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45931.79743298611</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45931.79743298611</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45931.79743298611</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45931.79743298611</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45931.79743298611</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45931.79743298611</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45931.79743298611</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45931.79743298611</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45931.79743298611</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45931.79743298611</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45931.79743298611</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45931.79743298611</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45931.79743298611</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45931.79743298611</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45931.79743298611</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45931.79743298611</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45931.79743298611</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45931.79743298611</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45931.79743298611</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45931.79743298611</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45931.79743298611</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45931.79743298611</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45931.79743298611</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45931.79743298611</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45931.79743298611</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45931.79743298611</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45931.79743298611</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45931.79743298611</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45931.79743298611</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45931.79743298611</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45931.79743298611</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45931.79743298611</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45931.79743298611</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ca="1" si="0"/>
        <v>45931.79743298611</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0"/>
        <v>45931.79743298611</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ref="G71:G134" ca="1" si="1">IFERROR(NOW()-F71,"-")</f>
        <v>45931.79743298611</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ca="1" si="1"/>
        <v>45931.79743298611</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45931.79743298611</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45931.79743298611</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45931.79743298611</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45931.79743298611</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45931.79743298611</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45931.79743298611</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45931.79743298611</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45931.79743298611</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45931.79743298611</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45931.79743298611</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45931.79743298611</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45931.79743298611</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45931.79743298611</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45931.79743298611</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45931.79743298611</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45931.79743298611</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45931.79743298611</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45931.79743298611</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45931.79743298611</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45931.79743298611</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45931.79743298611</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45931.79743298611</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45931.79743298611</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45931.79743298611</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45931.79743298611</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45931.79743298611</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45931.79743298611</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45931.79743298611</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45931.79743298611</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45931.79743298611</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45931.79743298611</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45931.79743298611</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45931.79743298611</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45931.79743298611</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45931.79743298611</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45931.79743298611</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45931.79743298611</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45931.79743298611</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45931.79743298611</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45931.79743298611</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45931.79743298611</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45931.79743298611</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45931.79743298611</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45931.79743298611</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45931.79743298611</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45931.79743298611</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45931.79743298611</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45931.79743298611</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45931.79743298611</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45931.79743298611</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45931.79743298611</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45931.79743298611</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45931.79743298611</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45931.79743298611</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45931.79743298611</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45931.79743298611</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45931.79743298611</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45931.79743298611</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45931.79743298611</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45931.79743298611</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ca="1" si="1"/>
        <v>45931.79743298611</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1"/>
        <v>45931.79743298611</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ref="G135:G198" ca="1" si="2">IFERROR(NOW()-F135,"-")</f>
        <v>45931.79743298611</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ca="1" si="2"/>
        <v>45931.79743298611</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45931.79743298611</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45931.79743298611</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45931.79743298611</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45931.79743298611</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45931.79743298611</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45931.79743298611</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45931.79743298611</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45931.79743298611</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45931.79743298611</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45931.79743298611</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45931.79743298611</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45931.79743298611</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45931.79743298611</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45931.79743298611</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45931.79743298611</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45931.79743298611</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45931.79743298611</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45931.79743298611</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45931.79743298611</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45931.79743298611</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45931.79743298611</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45931.79743298611</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45931.79743298611</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45931.79743298611</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45931.79743298611</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45931.79743298611</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45931.79743298611</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45931.79743298611</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45931.79743298611</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45931.79743298611</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45931.79743298611</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45931.79743298611</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45931.79743298611</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45931.79743298611</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45931.79743298611</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45931.79743298611</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45931.79743298611</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45931.79743298611</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45931.79743298611</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45931.79743298611</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45931.79743298611</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45931.79743298611</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45931.79743298611</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45931.79743298611</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45931.79743298611</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45931.79743298611</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45931.79743298611</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45931.79743298611</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45931.79743298611</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45931.79743298611</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45931.79743298611</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45931.79743298611</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45931.79743298611</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45931.79743298611</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45931.79743298611</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45931.79743298611</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45931.79743298611</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45931.79743298611</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45931.79743298611</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45931.79743298611</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ca="1" si="2"/>
        <v>45931.79743298611</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2"/>
        <v>45931.79743298611</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ref="G199:G262" ca="1" si="3">IFERROR(NOW()-F199,"-")</f>
        <v>45931.79743298611</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ca="1" si="3"/>
        <v>45931.79743298611</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45931.79743298611</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45931.79743298611</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45931.79743298611</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45931.79743298611</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45931.79743298611</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45931.79743298611</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45931.79743298611</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45931.79743298611</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45931.79743298611</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45931.79743298611</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45931.79743298611</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45931.79743298611</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45931.79743298611</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45931.79743298611</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45931.79743298611</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45931.79743298611</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45931.79743298611</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45931.79743298611</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45931.79743298611</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45931.79743298611</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45931.79743298611</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45931.79743298611</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45931.79743298611</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45931.79743298611</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45931.79743298611</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45931.79743298611</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45931.79743298611</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45931.79743298611</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45931.79743298611</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45931.79743298611</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45931.79743298611</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45931.79743298611</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45931.79743298611</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45931.79743298611</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45931.79743298611</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45931.79743298611</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45931.79743298611</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45931.79743298611</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45931.79743298611</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45931.79743298611</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45931.79743298611</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45931.79743298611</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45931.79743298611</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45931.79743298611</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45931.79743298611</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45931.79743298611</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45931.79743298611</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45931.79743298611</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45931.79743298611</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45931.79743298611</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45931.79743298611</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45931.79743298611</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45931.79743298611</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45931.79743298611</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45931.79743298611</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45931.79743298611</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45931.79743298611</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45931.79743298611</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45931.79743298611</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45931.79743298611</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ca="1" si="3"/>
        <v>45931.79743298611</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3"/>
        <v>45931.79743298611</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ref="G263:G326" ca="1" si="4">IFERROR(NOW()-F263,"-")</f>
        <v>45931.79743298611</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ca="1" si="4"/>
        <v>45931.79743298611</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45931.79743298611</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45931.79743298611</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45931.79743298611</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45931.79743298611</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45931.79743298611</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45931.79743298611</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45931.79743298611</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45931.79743298611</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45931.79743298611</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45931.79743298611</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45931.79743298611</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45931.79743298611</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45931.79743298611</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45931.79743298611</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45931.79743298611</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45931.79743298611</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45931.79743298611</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45931.79743298611</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45931.79743298611</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45931.79743298611</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45931.79743298611</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45931.79743298611</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45931.79743298611</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45931.79743298611</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45931.79743298611</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45931.79743298611</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45931.79743298611</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45931.79743298611</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45931.79743298611</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45931.79743298611</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45931.79743298611</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45931.79743298611</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45931.79743298611</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45931.79743298611</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45931.79743298611</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45931.79743298611</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45931.79743298611</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45931.79743298611</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45931.79743298611</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45931.79743298611</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45931.79743298611</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45931.79743298611</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45931.79743298611</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45931.79743298611</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45931.79743298611</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45931.79743298611</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45931.79743298611</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45931.79743298611</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45931.79743298611</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45931.79743298611</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45931.79743298611</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45931.79743298611</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45931.79743298611</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45931.79743298611</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45931.79743298611</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45931.79743298611</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45931.79743298611</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45931.79743298611</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45931.79743298611</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45931.79743298611</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ca="1" si="4"/>
        <v>45931.79743298611</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4"/>
        <v>45931.79743298611</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ref="G327:G367" ca="1" si="5">IFERROR(NOW()-F327,"-")</f>
        <v>45931.79743298611</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ca="1" si="5"/>
        <v>45931.79743298611</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45931.79743298611</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45931.79743298611</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45931.79743298611</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45931.79743298611</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45931.79743298611</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45931.79743298611</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45931.79743298611</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45931.79743298611</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45931.79743298611</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45931.79743298611</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45931.79743298611</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45931.79743298611</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45931.79743298611</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45931.79743298611</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45931.79743298611</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45931.79743298611</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45931.79743298611</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45931.79743298611</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45931.79743298611</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45931.79743298611</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45931.79743298611</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45931.79743298611</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45931.79743298611</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45931.79743298611</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45931.79743298611</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45931.79743298611</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45931.79743298611</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45931.79743298611</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45931.79743298611</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45931.79743298611</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45931.79743298611</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45931.79743298611</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45931.79743298611</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45931.79743298611</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45931.79743298611</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45931.79743298611</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45931.79743298611</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t="shared" ca="1" si="5"/>
        <v>45931.79743298611</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t="shared" ca="1" si="5"/>
        <v>45931.79743298611</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45931.79743298611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45931.79743298611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45931.79743298611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45931.79743298611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45931.79743298611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45931.79743298611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45931.79743298611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45931.79743298611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45931.79743298611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45931.79743298611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45931.79743298611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45931.79743298611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45931.79743298611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45931.79743298611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45931.79743298611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45931.79743298611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45931.79743298611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45931.79743298611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45931.79743298611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45931.79743298611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45931.79743298611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45931.79743298611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45931.79743298611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45931.79743298611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45931.79743298611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45931.79743298611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45931.79743298611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45931.79743298611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45931.79743298611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45931.79743298611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45931.79743298611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45931.79743298611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45931.79743298611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45931.79743298611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45931.79743298611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45931.79743298611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45931.79743298611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45931.79743298611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45931.79743298611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45931.79743298611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45931.79743298611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45931.79743298611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45931.79743298611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45931.79743298611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45931.79743298611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45931.79743298611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45931.79743298611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45931.79743298611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45931.79743298611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45931.79743298611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45931.79743298611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45931.79743298611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45931.79743298611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45931.79743298611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45931.79743298611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45931.79743298611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45931.79743298611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45931.79743298611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45931.79743298611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45931.79743298611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45931.79743298611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45931.79743298611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45931.79743298611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45931.79743298611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45931.79743298611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45931.79743298611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45931.79743298611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45931.79743298611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45931.79743298611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45931.79743298611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45931.79743298611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45931.79743298611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45931.79743298611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45931.79743298611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45931.79743298611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45931.79743298611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45931.79743298611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45931.79743298611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45931.79743298611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45931.79743298611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45931.79743298611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45931.79743298611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45931.79743298611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45931.79743298611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45931.79743298611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45931.79743298611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45931.79743298611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45931.79743298611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45931.79743298611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45931.79743298611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45931.79743298611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45931.79743298611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45931.79743298611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45931.79743298611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45931.79743298611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45931.79743298611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45931.79743298611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45931.79743298611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45931.79743298611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45931.79743298611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45931.79743298611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45931.79743298611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45931.79743298611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45931.79743298611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45931.79743298611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45931.79743298611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45931.79743298611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45931.79743298611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45931.79743298611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45931.79743298611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45931.79743298611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45931.79743298611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45931.79743298611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45931.79743298611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45931.79743298611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45931.79743298611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45931.79743298611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45931.79743298611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45931.79743298611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45931.79743298611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45931.79743298611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45931.79743298611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45931.79743298611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45931.79743298611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45931.79743298611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45931.79743298611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45931.79743298611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45931.79743298611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45931.79743298611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45931.79743298611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45931.79743298611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45931.79743298611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45931.79743298611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45931.79743298611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45931.79743298611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45931.79743298611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45931.79743298611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45931.79743298611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45931.79743298611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45931.79743298611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45931.79743298611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45931.79743298611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45931.79743298611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45931.79743298611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45931.79743298611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45931.79743298611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45931.79743298611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45931.79743298611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45931.79743298611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45931.79743298611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45931.79743298611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45931.79743298611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45931.79743298611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45931.79743298611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45931.79743298611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45931.79743298611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45931.79743298611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45931.79743298611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45931.79743298611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45931.79743298611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45931.79743298611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45931.79743298611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45931.79743298611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45931.79743298611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45931.79743298611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45931.79743298611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45931.79743298611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45931.79743298611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45931.79743298611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45931.79743298611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45931.79743298611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45931.79743298611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45931.79743298611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45931.79743298611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45931.79743298611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45931.79743298611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45931.79743298611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45931.79743298611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45931.79743298611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45931.79743298611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45931.79743298611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45931.79743298611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45931.79743298611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45931.79743298611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45931.79743298611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45931.79743298611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45931.79743298611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45931.79743298611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45931.79743298611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45931.79743298611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45931.79743298611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45931.79743298611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45931.79743298611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45931.79743298611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45931.79743298611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45931.79743298611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45931.79743298611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45931.79743298611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45931.79743298611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45931.79743298611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45931.79743298611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45931.79743298611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45931.79743298611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45931.79743298611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45931.79743298611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45931.79743298611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45931.79743298611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45931.79743298611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45931.79743298611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45931.79743298611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45931.79743298611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45931.79743298611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45931.79743298611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45931.79743298611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45931.79743298611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45931.79743298611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45931.79743298611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45931.79743298611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45931.79743298611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45931.79743298611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45931.79743298611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45931.79743298611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45931.79743298611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45931.79743298611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45931.79743298611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45931.79743298611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45931.79743298611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45931.79743298611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45931.79743298611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45931.79743298611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45931.79743298611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45931.79743298611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45931.79743298611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45931.79743298611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45931.79743298611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45931.79743298611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45931.79743298611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45931.79743298611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45931.79743298611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45931.79743298611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45931.79743298611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45931.79743298611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45931.79743298611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45931.79743298611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45931.79743298611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45931.79743298611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45931.79743298611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45931.79743298611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45931.79743298611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45931.79743298611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45931.79743298611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45931.79743298611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45931.79743298611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45931.79743298611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45931.79743298611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45931.79743298611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45931.79743298611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45931.79743298611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45931.79743298611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45931.79743298611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45931.79743298611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45931.79743298611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45931.79743298611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45931.79743298611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45931.79743298611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45931.79743298611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45931.79743298611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45931.79743298611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45931.79743298611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45931.79743298611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45931.79743298611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45931.79743298611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45931.79743298611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45931.79743298611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45931.79743298611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45931.79743298611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45931.79743298611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45931.79743298611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45931.79743298611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45931.79743298611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45931.79743298611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45931.79743298611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45931.79743298611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45931.79743298611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45931.79743298611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45931.79743298611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45931.79743298611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45931.79743298611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45931.79743298611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45931.79743298611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45931.79743298611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45931.79743298611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45931.79743298611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45931.79743298611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45931.79743298611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45931.79743298611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45931.79743298611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45931.79743298611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45931.79743298611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45931.79743298611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45931.79743298611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45931.79743298611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45931.79743298611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45931.79743298611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45931.79743298611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45931.79743298611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45931.79743298611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45931.79743298611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45931.79743298611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45931.79743298611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45931.79743298611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45931.79743298611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45931.79743298611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45931.79743298611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45931.79743298611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45931.79743298611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45931.79743298611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45931.79743298611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45931.79743298611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45931.79743298611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45931.79743298611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45931.79743298611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45931.79743298611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45931.79743298611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45931.79743298611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45931.79743298611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45931.79743298611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45931.79743298611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45931.79743298611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45931.79743298611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45931.79743298611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45931.79743298611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45931.79743298611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45931.79743298611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45931.79743298611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45931.79743298611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45931.79743298611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45931.79743298611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45931.79743298611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45931.79743298611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45931.79743298611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45931.79743298611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45931.79743298611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45931.79743298611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45931.79743298611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45931.79743298611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45931.79743298611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45931.79743298611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45931.79743298611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45931.79743298611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45931.79743298611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45931.79743298611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45931.79743298611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45931.79743298611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45931.79743298611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45931.79743298611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45931.79743298611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45931.79743298611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45931.79743298611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45931.79743298611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45931.79743298611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45931.79743298611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45931.79743298611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45931.79743298611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45931.79743298611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45931.79743298611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45931.79743298611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45931.79743298611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45931.79743298611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45931.79743298611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45931.79743298611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45931.79743298611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45931.79743298611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45931.79743298611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45931.79743298611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45931.79743298611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45931.79743298611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45931.79743298611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45931.79743298611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45931.79743298611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45931.79743298611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45931.79743298611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45931.79743298611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45931.79743298611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45931.79743298611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45931.79743298611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45931.79743298611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45931.79743298611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45931.79743298611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45931.79743298611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45931.79743298611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45931.79743298611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45931.79743298611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45931.79743298611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45931.79743298611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45931.79743298611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45931.79743298611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45931.79743298611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45931.79743298611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45931.79743298611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45931.79743298611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45931.79743298611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45931.79743298611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45931.79743298611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45931.79743298611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45931.79743298611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45931.79743298611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45931.79743298611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45931.79743298611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45931.79743298611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45931.79743298611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45931.79743298611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45931.79743298611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45931.79743298611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45931.79743298611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45931.79743298611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45931.79743298611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45931.79743298611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45931.79743298611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45931.79743298611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45931.79743298611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45931.79743298611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45931.79743298611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45931.79743298611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45931.79743298611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45931.79743298611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45931.79743298611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45931.79743298611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45931.79743298611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45931.79743298611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45931.79743298611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45931.79743298611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45931.79743298611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45931.79743298611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45931.79743298611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45931.79743298611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45931.79743298611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45931.79743298611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45931.79743298611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45931.79743298611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45931.79743298611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45931.79743298611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45931.79743298611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45931.79743298611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45931.79743298611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45931.79743298611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45931.79743298611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45931.79743298611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45931.79743298611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45931.79743298611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45931.79743298611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45931.79743298611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45931.79743298611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45931.79743298611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45931.79743298611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45931.79743298611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45931.79743298611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45931.79743298611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45931.79743298611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45931.79743298611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45931.79743298611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45931.79743298611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45931.79743298611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45931.79743298611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45931.79743298611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45931.79743298611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45931.79743298611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45931.79743298611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45931.79743298611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45931.79743298611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45931.79743298611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45931.79743298611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45931.79743298611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45931.79743298611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45931.79743298611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45931.79743298611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45931.79743298611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45931.79743298611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45931.79743298611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45931.79743298611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45931.79743298611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45931.79743298611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45931.79743298611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45931.79743298611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45931.79743298611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45931.79743298611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45931.79743298611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45931.79743298611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45931.79743298611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45931.79743298611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45931.79743298611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45931.79743298611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45931.79743298611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45931.79743298611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45931.79743298611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45931.79743298611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45931.79743298611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45931.79743298611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45931.79743298611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45931.79743298611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45931.79743298611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45931.79743298611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45931.79743298611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45931.79743298611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45931.79743298611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45931.79743298611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45931.79743298611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45931.79743298611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45931.79743298611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45931.79743298611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45931.79743298611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45931.79743298611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45931.79743298611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45931.79743298611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45931.79743298611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45931.79743298611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45931.79743298611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45931.79743298611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45931.79743298611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45931.79743298611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45931.79743298611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45931.79743298611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45931.79743298611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45931.79743298611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45931.79743298611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45931.79743298611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45931.79743298611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45931.79743298611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45931.79743298611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45931.79743298611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45931.79743298611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45931.79743298611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45931.79743298611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45931.79743298611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45931.79743298611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45931.79743298611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45931.79743298611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45931.79743298611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45931.79743298611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45931.79743298611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45931.79743298611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45931.79743298611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45931.79743298611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45931.79743298611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45931.79743298611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45931.79743298611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45931.79743298611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45931.79743298611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45931.79743298611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45931.79743298611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45931.79743298611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45931.79743298611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45931.79743298611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45931.79743298611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45931.79743298611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45931.79743298611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45931.79743298611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45931.79743298611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45931.79743298611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45931.79743298611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45931.79743298611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45931.79743298611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45931.79743298611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45931.79743298611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45931.79743298611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45931.79743298611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45931.79743298611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45931.79743298611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45931.79743298611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45931.79743298611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45931.79743298611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45931.79743298611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45931.79743298611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45931.79743298611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45931.79743298611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45931.79743298611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45931.79743298611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45931.79743298611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45931.79743298611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45931.79743298611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45931.79743298611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45931.79743298611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45931.79743298611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45931.79743298611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45931.79743298611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45931.79743298611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45931.79743298611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45931.79743298611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45931.79743298611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45931.79743298611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45931.79743298611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45931.79743298611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45931.79743298611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45931.79743298611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45931.79743298611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45931.79743298611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45931.79743298611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45931.79743298611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45931.79743298611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45931.79743298611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45931.79743298611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45931.79743298611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45931.79743298611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45931.79743298611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45931.79743298611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45931.79743298611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45931.79743298611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45931.79743298611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45931.79743298611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45931.79743298611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45931.79743298611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45931.79743298611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45931.79743298611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45931.79743298611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45931.79743298611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45931.79743298611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45931.79743298611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45931.79743298611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45931.79743298611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45931.79743298611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45931.79743298611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45931.79743298611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45931.79743298611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45931.79743298611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45931.79743298611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45931.79743298611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45931.79743298611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45931.79743298611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45931.79743298611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45931.79743298611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45931.79743298611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45931.79743298611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45931.79743298611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45931.79743298611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45931.79743298611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45931.79743298611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45931.79743298611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45931.79743298611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45931.79743298611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45931.79743298611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45931.79743298611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45931.79743298611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45931.79743298611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45931.79743298611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45931.79743298611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45931.79743298611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45931.79743298611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45931.79743298611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45931.79743298611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45931.79743298611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45931.79743298611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45931.79743298611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45931.79743298611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45931.79743298611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45931.79743298611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45931.79743298611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45931.79743298611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45931.79743298611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45931.79743298611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45931.79743298611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45931.79743298611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45931.79743298611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45931.79743298611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45931.79743298611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45931.79743298611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45931.79743298611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45931.79743298611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45931.79743298611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45931.79743298611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45931.79743298611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45931.79743298611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45931.79743298611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45931.79743298611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45931.79743298611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45931.79743298611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45931.79743298611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45931.79743298611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45931.79743298611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45931.79743298611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45931.79743298611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45931.79743298611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45931.79743298611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45931.79743298611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45931.79743298611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45931.79743298611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45931.79743298611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45931.79743298611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45931.79743298611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45931.79743298611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45931.79743298611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45931.79743298611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45931.79743298611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45931.79743298611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45931.79743298611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45931.79743298611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45931.79743298611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45931.79743298611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45931.79743298611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45931.79743298611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45931.79743298611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45931.79743298611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45931.79743298611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45931.79743298611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45931.79743298611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45931.79743298611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45931.79743298611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45931.79743298611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45931.79743298611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45931.79743298611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45931.79743298611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45931.79743298611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45931.79743298611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45931.79743298611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45931.79743298611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45931.79743298611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45931.79743298611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45931.79743298611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45931.79743298611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45931.79743298611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45931.79743298611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45931.79743298611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45931.79743298611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45931.79743298611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45931.79743298611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45931.79743298611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45931.79743298611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45931.79743298611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45931.79743298611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45931.79743298611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45931.79743298611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45931.79743298611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45931.79743298611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45931.79743298611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45931.79743298611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45931.79743298611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45931.79743298611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45931.79743298611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45931.79743298611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45931.79743298611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45931.79743298611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45931.79743298611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45931.79743298611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45931.79743298611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45931.79743298611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45931.79743298611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45931.79743298611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45931.79743298611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45931.79743298611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45931.79743298611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45931.79743298611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45931.79743298611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45931.79743298611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45931.79743298611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45931.79743298611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45931.79743298611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45931.79743298611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45931.79743298611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45931.79743298611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45931.79743298611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45931.79743298611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45931.79743298611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45931.79743298611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45931.79743298611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45931.79743298611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45931.79743298611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45931.79743298611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45931.79743298611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45931.79743298611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45931.79743298611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45931.79743298611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45931.79743298611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45931.79743298611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45931.79743298611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45931.79743298611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45931.79743298611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45931.79743298611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45931.79743298611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45931.79743298611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45931.79743298611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45931.79743298611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45931.79743298611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45931.79743298611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45931.79743298611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45931.79743298611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45931.79743298611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45931.79743298611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45931.79743298611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45931.79743298611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45931.79743298611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45931.79743298611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45931.79743298611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45931.79743298611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45931.79743298611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45931.79743298611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45931.79743298611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45931.79743298611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45931.79743298611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45931.79743298611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45931.79743298611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45931.79743298611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45931.79743298611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45931.79743298611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45931.79743298611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45931.79743298611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45931.79743298611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45931.79743298611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45931.79743298611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45931.79743298611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45931.79743298611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45931.79743298611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45931.79743298611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45931.79743298611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45931.79743298611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45931.79743298611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45931.79743298611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45931.79743298611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45931.79743298611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45931.79743298611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45931.79743298611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45931.79743298611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45931.79743298611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45931.79743298611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45931.79743298611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45931.79743298611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45931.79743298611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45931.79743298611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45931.79743298611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45931.79743298611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45931.79743298611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45931.79743298611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45931.79743298611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45931.79743298611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45931.79743298611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45931.79743298611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45931.79743298611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45931.79743298611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45931.79743298611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45931.79743298611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45931.79743298611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45931.79743298611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45931.79743298611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45931.79743298611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45931.79743298611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45931.79743298611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45931.79743298611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45931.79743298611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45931.79743298611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45931.79743298611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45931.79743298611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45931.79743298611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45931.79743298611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45931.79743298611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45931.79743298611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45931.79743298611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45931.79743298611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45931.79743298611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45931.79743298611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45931.79743298611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45931.79743298611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45931.79743298611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45931.79743298611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45931.79743298611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45931.79743298611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45931.79743298611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45931.79743298611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45931.79743298611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45931.79743298611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45931.79743298611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45931.79743298611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45931.79743298611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45931.79743298611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45931.79743298611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45931.79743298611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45931.79743298611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45931.79743298611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45931.79743298611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45931.79743298611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45931.79743298611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45931.79743298611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45931.79743298611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45931.79743298611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45931.79743298611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45931.79743298611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45931.79743298611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45931.79743298611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45931.79743298611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45931.79743298611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45931.79743298611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45931.79743298611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45931.79743298611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45931.79743298611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45931.79743298611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45931.79743298611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45931.79743298611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45931.79743298611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45931.79743298611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45931.79743298611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45931.79743298611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45931.79743298611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45931.79743298611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45931.79743298611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45931.79743298611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45931.79743298611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45931.79743298611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45931.79743298611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45931.79743298611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45931.79743298611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45931.79743298611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45931.79743298611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45931.79743298611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45931.79743298611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45931.79743298611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45931.79743298611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45931.79743298611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45931.79743298611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45931.79743298611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45931.79743298611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45931.79743298611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45931.79743298611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45931.79743298611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45931.79743298611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45931.79743298611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45931.79743298611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45931.79743298611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45931.79743298611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45931.79743298611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45931.79743298611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45931.79743298611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45931.79743298611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45931.79743298611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45931.79743298611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45931.79743298611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45931.79743298611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45931.79743298611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45931.79743298611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45931.79743298611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45931.79743298611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45931.79743298611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45931.79743298611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45931.79743298611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45931.79743298611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45931.79743298611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45931.79743298611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45931.79743298611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45931.79743298611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45931.79743298611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45931.79743298611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45931.79743298611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45931.79743298611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45931.79743298611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45931.79743298611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45931.79743298611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45931.79743298611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45931.79743298611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45931.79743298611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45931.79743298611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45931.79743298611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45931.79743298611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45931.79743298611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45931.79743298611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45931.79743298611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45931.79743298611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45931.79743298611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45931.79743298611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45931.79743298611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45931.79743298611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45931.79743298611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45931.79743298611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45931.79743298611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45931.79743298611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45931.79743298611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45931.79743298611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45931.79743298611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45931.79743298611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45931.79743298611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45931.79743298611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45931.79743298611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45931.79743298611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45931.79743298611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45931.79743298611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45931.79743298611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45931.79743298611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45931.79743298611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45931.79743298611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45931.79743298611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45931.79743298611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45931.79743298611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45931.79743298611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45931.79743298611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45931.79743298611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45931.79743298611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45931.79743298611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45931.79743298611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45931.79743298611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45931.79743298611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45931.79743298611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45931.79743298611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45931.79743298611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45931.79743298611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45931.79743298611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45931.79743298611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45931.79743298611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45931.79743298611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45931.79743298611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45931.79743298611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45931.79743298611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45931.79743298611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45931.79743298611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45931.79743298611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45931.79743298611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45931.79743298611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45931.79743298611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45931.79743298611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45931.79743298611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45931.79743298611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45931.79743298611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45931.79743298611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45931.79743298611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45931.79743298611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45931.79743298611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45931.79743298611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45931.79743298611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45931.79743298611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45931.79743298611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45931.79743298611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45931.79743298611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45931.79743298611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45931.79743298611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45931.79743298611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45931.79743298611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45931.79743298611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45931.79743298611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45931.79743298611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45931.79743298611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45931.79743298611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45931.79743298611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45931.79743298611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45931.79743298611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45931.79743298611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45931.79743298611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45931.79743298611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45931.79743298611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45931.79743298611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45931.79743298611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45931.79743298611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45931.79743298611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45931.79743298611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45931.79743298611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45931.79743298611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45931.79743298611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45931.79743298611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45931.79743298611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45931.79743298611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45931.79743298611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45931.79743298611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45931.79743298611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45931.79743298611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45931.79743298611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45931.79743298611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45931.79743298611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45931.79743298611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45931.79743298611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45931.79743298611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45931.79743298611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45931.79743298611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45931.79743298611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45931.79743298611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45931.79743298611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45931.79743298611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45931.79743298611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45931.79743298611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45931.79743298611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45931.79743298611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45931.79743298611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45931.79743298611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45931.79743298611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45931.79743298611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45931.79743298611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45931.79743298611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45931.79743298611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45931.79743298611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45931.79743298611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45931.79743298611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45931.79743298611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45931.79743298611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45931.79743298611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45931.79743298611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45931.79743298611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45931.79743298611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45931.79743298611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45931.79743298611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45931.79743298611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45931.79743298611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45931.79743298611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45931.79743298611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45931.79743298611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45931.79743298611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45931.79743298611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45931.79743298611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45931.79743298611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45931.79743298611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45931.79743298611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45931.79743298611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45931.79743298611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45931.79743298611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45931.79743298611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45931.79743298611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45931.79743298611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45931.79743298611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45931.79743298611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45931.79743298611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45931.79743298611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45931.79743298611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45931.79743298611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45931.79743298611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45931.79743298611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45931.79743298611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45931.79743298611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45931.79743298611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45931.79743298611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45931.79743298611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45931.79743298611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45931.79743298611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45931.79743298611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45931.79743298611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45931.79743298611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45931.79743298611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45931.79743298611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45931.79743298611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45931.79743298611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45931.79743298611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45931.79743298611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45931.79743298611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45931.79743298611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45931.79743298611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45931.79743298611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45931.79743298611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45931.79743298611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45931.79743298611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45931.79743298611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45931.79743298611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45931.79743298611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45931.79743298611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45931.79743298611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45931.79743298611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45931.79743298611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45931.79743298611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45931.79743298611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45931.79743298611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45931.79743298611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45931.79743298611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45931.79743298611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45931.79743298611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45931.79743298611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45931.79743298611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45931.79743298611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45931.79743298611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45931.79743298611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45931.79743298611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45931.79743298611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45931.79743298611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45931.79743298611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45931.79743298611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45931.79743298611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45931.79743298611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45931.79743298611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45931.79743298611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45931.79743298611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45931.79743298611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45931.79743298611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45931.79743298611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45931.79743298611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45931.79743298611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45931.79743298611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45931.79743298611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45931.79743298611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45931.79743298611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45931.79743298611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45931.79743298611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45931.79743298611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45931.79743298611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45931.79743298611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45931.79743298611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45931.79743298611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45931.79743298611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45931.79743298611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45931.79743298611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45931.79743298611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45931.79743298611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45931.79743298611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45931.79743298611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45931.79743298611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45931.79743298611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45931.79743298611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45931.79743298611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45931.79743298611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45931.79743298611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45931.79743298611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45931.79743298611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45931.79743298611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45931.79743298611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45931.79743298611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45931.79743298611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45931.79743298611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45931.79743298611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45931.79743298611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45931.79743298611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45931.79743298611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45931.79743298611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45931.79743298611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45931.79743298611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45931.79743298611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45931.79743298611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45931.79743298611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45931.79743298611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45931.79743298611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45931.79743298611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45931.79743298611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45931.79743298611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45931.79743298611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45931.79743298611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45931.79743298611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45931.79743298611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45931.79743298611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45931.79743298611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45931.79743298611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45931.79743298611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45931.79743298611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45931.79743298611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45931.79743298611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45931.79743298611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45931.79743298611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228.31671539351373</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0.90715520833327901</v>
      </c>
      <c r="H3" s="113">
        <v>45930.847372685188</v>
      </c>
      <c r="I3" s="110" t="str">
        <f>IFERROR(VLOOKUP(D3,DB!A:F,6,0),"")</f>
        <v>SCECO</v>
      </c>
      <c r="J3" s="110" t="str">
        <f>IFERROR(VLOOKUP(D3,DB!A:G,7,0),"")</f>
        <v>In progress</v>
      </c>
      <c r="K3" s="115" t="s">
        <v>39071</v>
      </c>
      <c r="L3" s="107" t="str">
        <f>IFERROR(VLOOKUP(D3,DB!A:I,9,0),"")</f>
        <v>Latis</v>
      </c>
    </row>
    <row r="4" spans="1:16" ht="15" customHeight="1">
      <c r="A4" s="110" t="s">
        <v>39072</v>
      </c>
      <c r="B4" s="110" t="str">
        <f>IFERROR(VLOOKUP(D4,DB!A:K,11,0),"")</f>
        <v>R4</v>
      </c>
      <c r="C4" s="111">
        <v>3</v>
      </c>
      <c r="D4" s="107" t="s">
        <v>24137</v>
      </c>
      <c r="E4" s="112" t="s">
        <v>38967</v>
      </c>
      <c r="F4" s="113"/>
      <c r="G4" s="114">
        <f ca="1">IFERROR(NOW()-F4,"")</f>
        <v>45931.79743298611</v>
      </c>
      <c r="H4" s="113">
        <v>45931.746076388888</v>
      </c>
      <c r="I4" s="110" t="str">
        <f>IFERROR(VLOOKUP(D4,DB!A:F,6,0),"")</f>
        <v>SCECO</v>
      </c>
      <c r="J4" s="110" t="str">
        <f>IFERROR(VLOOKUP(D4,DB!A:G,7,0),"")</f>
        <v>In progress</v>
      </c>
      <c r="K4" s="115" t="s">
        <v>39073</v>
      </c>
      <c r="L4" s="107" t="str">
        <f>IFERROR(VLOOKUP(D4,DB!A:I,9,0),"")</f>
        <v>Latis</v>
      </c>
    </row>
    <row r="5" spans="1:16" ht="15" customHeight="1">
      <c r="A5" s="110" t="s">
        <v>39074</v>
      </c>
      <c r="B5" s="110" t="str">
        <f>IFERROR(VLOOKUP(D5,DB!A:K,11,0),"")</f>
        <v>R4</v>
      </c>
      <c r="C5" s="111">
        <v>1</v>
      </c>
      <c r="D5" s="107" t="s">
        <v>22122</v>
      </c>
      <c r="E5" s="112" t="s">
        <v>38967</v>
      </c>
      <c r="F5" s="113">
        <v>45931.775173611109</v>
      </c>
      <c r="G5" s="114">
        <f ca="1">IFERROR(NOW()-F5,"")</f>
        <v>2.2259375000430737E-2</v>
      </c>
      <c r="H5" s="113">
        <v>45931.737858796296</v>
      </c>
      <c r="I5" s="110" t="str">
        <f>IFERROR(VLOOKUP(D5,DB!A:F,6,0),"")</f>
        <v>SCECO</v>
      </c>
      <c r="J5" s="110" t="str">
        <f>IFERROR(VLOOKUP(D5,DB!A:G,7,0),"")</f>
        <v>Dead+Vandalized</v>
      </c>
      <c r="K5" s="115" t="s">
        <v>39075</v>
      </c>
      <c r="L5" s="107" t="str">
        <f>IFERROR(VLOOKUP(D5,DB!A:I,9,0),"")</f>
        <v>Latis</v>
      </c>
    </row>
    <row r="6" spans="1:16" ht="15" customHeight="1">
      <c r="A6" s="110" t="s">
        <v>39076</v>
      </c>
      <c r="B6" s="110" t="str">
        <f>IFERROR(VLOOKUP(D6,DB!A:K,11,0),"")</f>
        <v>R4</v>
      </c>
      <c r="C6" s="111">
        <v>1</v>
      </c>
      <c r="D6" s="107" t="s">
        <v>36450</v>
      </c>
      <c r="E6" s="112" t="s">
        <v>38964</v>
      </c>
      <c r="F6" s="113">
        <v>45931.763715277775</v>
      </c>
      <c r="G6" s="114">
        <f ca="1">IFERROR(NOW()-F6,"")</f>
        <v>3.3717708334734198E-2</v>
      </c>
      <c r="H6" s="113">
        <v>45931.758009259262</v>
      </c>
      <c r="I6" s="110" t="str">
        <f>IFERROR(VLOOKUP(D6,DB!A:F,6,0),"")</f>
        <v>Generator-SG</v>
      </c>
      <c r="J6" s="110" t="str">
        <f>IFERROR(VLOOKUP(D6,DB!A:G,7,0),"")</f>
        <v>No BB Shifted</v>
      </c>
      <c r="K6" s="115" t="s">
        <v>39077</v>
      </c>
      <c r="L6" s="107" t="str">
        <f>IFERROR(VLOOKUP(D6,DB!A:I,9,0),"")</f>
        <v>Latis</v>
      </c>
    </row>
    <row r="7" spans="1:16" ht="15" customHeight="1">
      <c r="A7" s="110" t="s">
        <v>39078</v>
      </c>
      <c r="B7" s="110" t="str">
        <f>IFERROR(VLOOKUP(D7,DB!A:K,11,0),"")</f>
        <v>R4</v>
      </c>
      <c r="C7" s="111">
        <v>1</v>
      </c>
      <c r="D7" s="107" t="s">
        <v>36364</v>
      </c>
      <c r="E7" s="112" t="s">
        <v>38964</v>
      </c>
      <c r="F7" s="113">
        <v>45931.765810185185</v>
      </c>
      <c r="G7" s="114">
        <f ca="1">IFERROR(NOW()-F7,"")</f>
        <v>3.1622800925106276E-2</v>
      </c>
      <c r="H7" s="113">
        <v>45931.760034722225</v>
      </c>
      <c r="I7" s="110" t="str">
        <f>IFERROR(VLOOKUP(D7,DB!A:F,6,0),"")</f>
        <v>SCECO</v>
      </c>
      <c r="J7" s="110" t="str">
        <f>IFERROR(VLOOKUP(D7,DB!A:G,7,0),"")</f>
        <v>In progress</v>
      </c>
      <c r="K7" s="115" t="s">
        <v>39077</v>
      </c>
      <c r="L7" s="107" t="str">
        <f>IFERROR(VLOOKUP(D7,DB!A:I,9,0),"")</f>
        <v>Latis</v>
      </c>
    </row>
    <row r="8" spans="1:16" ht="15" customHeight="1">
      <c r="A8" s="110"/>
      <c r="B8" s="110" t="str">
        <f>IFERROR(VLOOKUP(D8,DB!A:K,11,0),"")</f>
        <v/>
      </c>
      <c r="C8" s="111"/>
      <c r="D8" s="107"/>
      <c r="E8" s="112"/>
      <c r="F8" s="113"/>
      <c r="G8" s="114">
        <f ca="1">IFERROR(NOW()-F8,"")</f>
        <v>45931.79743298611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45931.79743298611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45931.79743298611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45931.79743298611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45931.79743298611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45931.79743298611</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45931.79743298611</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45931.79743298611</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45931.79743298611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45931.79743298611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45931.79743298611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45931.79743298611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45931.79743298611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45931.79743298611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45931.79743298611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45931.79743298611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45931.79743298611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45931.79743298611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45931.79743298611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45931.79743298611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45931.79743298611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45931.79743298611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45931.79743298611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45931.79743298611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45931.79743298611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45931.79743298611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45931.79743298611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39079</v>
      </c>
      <c r="B2" s="37" t="str">
        <f>IFERROR(VLOOKUP(D2,DB!A:K,11,0),"")</f>
        <v>R5</v>
      </c>
      <c r="C2" s="37">
        <v>3</v>
      </c>
      <c r="D2" s="37" t="s">
        <v>36000</v>
      </c>
      <c r="E2" s="37" t="s">
        <v>38964</v>
      </c>
      <c r="F2" s="38">
        <v>45891.832060185188</v>
      </c>
      <c r="G2" s="39">
        <f t="shared" ref="G2" ca="1" si="0">IFERROR(NOW()-F2,"-")</f>
        <v>39.965372800921614</v>
      </c>
      <c r="H2" s="38">
        <v>45891.790393518517</v>
      </c>
      <c r="I2" s="37" t="str">
        <f>IFERROR(VLOOKUP(D2,DB!A:F,6,0),"")</f>
        <v>Generator-SG</v>
      </c>
      <c r="J2" s="37" t="str">
        <f>IFERROR(VLOOKUP(D2,DB!A:G,7,0),"")</f>
        <v>Vandalized</v>
      </c>
      <c r="K2" s="37" t="s">
        <v>39080</v>
      </c>
      <c r="L2" s="37" t="str">
        <f>IFERROR(VLOOKUP(D2,DB!A:I,9,0),"")</f>
        <v>Latis</v>
      </c>
      <c r="M2" s="139"/>
    </row>
    <row r="3" spans="1:13" ht="30.75">
      <c r="A3" s="37" t="s">
        <v>39081</v>
      </c>
      <c r="B3" s="37" t="str">
        <f>IFERROR(VLOOKUP(D3,DB!A:K,11,0),"")</f>
        <v>R5</v>
      </c>
      <c r="C3" s="37">
        <v>1</v>
      </c>
      <c r="D3" s="37" t="s">
        <v>31295</v>
      </c>
      <c r="E3" s="37" t="s">
        <v>38967</v>
      </c>
      <c r="F3" s="38">
        <v>45926.188877314817</v>
      </c>
      <c r="G3" s="39">
        <f ca="1">IFERROR(NOW()-F3,"-")</f>
        <v>5.6085556712932885</v>
      </c>
      <c r="H3" s="38">
        <v>45926.158159722225</v>
      </c>
      <c r="I3" s="37" t="str">
        <f>IFERROR(VLOOKUP(D3,DB!A:F,6,0),"")</f>
        <v>SCECO</v>
      </c>
      <c r="J3" s="37" t="str">
        <f>IFERROR(VLOOKUP(D3,DB!A:G,7,0),"")</f>
        <v>Good</v>
      </c>
      <c r="K3" s="37" t="s">
        <v>39082</v>
      </c>
      <c r="L3" s="37" t="str">
        <f>IFERROR(VLOOKUP(D3,DB!A:I,9,0),"")</f>
        <v>Latis</v>
      </c>
      <c r="M3" s="139"/>
    </row>
    <row r="4" spans="1:13" ht="15">
      <c r="A4" s="37"/>
      <c r="B4" s="37" t="str">
        <f>IFERROR(VLOOKUP(D4,DB!A:K,11,0),"")</f>
        <v/>
      </c>
      <c r="C4" s="37"/>
      <c r="D4" s="140"/>
      <c r="E4" s="37"/>
      <c r="F4" s="38"/>
      <c r="G4" s="39">
        <f ca="1">IFERROR(NOW()-F4,"-")</f>
        <v>45931.79743298611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45931.79743298611</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45931.79743298611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45931.79743298611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45931.79743298611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45931.79743298611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45931.79743298611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45931.79743298611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45931.79743298611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45931.79743298611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45931.79743298611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45931.79743298611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45931.79743298611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45931.79743298611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45931.79743298611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45931.79743298611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45931.79743298611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45931.79743298611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45931.79743298611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45931.79743298611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45931.79743298611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45931.79743298611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45931.79743298611</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45931.79743298611</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45931.79743298611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45931.79743298611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45931.79743298611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45931.79743298611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45931.79743298611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45931.79743298611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45931.79743298611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45931.79743298611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45931.79743298611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45931.79743298611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45931.79743298611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45931.79743298611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45931.79743298611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45931.79743298611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45931.79743298611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45931.79743298611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45931.79743298611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45931.79743298611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45931.79743298611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45931.79743298611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45931.79743298611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45931.79743298611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45931.79743298611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45931.79743298611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45931.79743298611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45931.79743298611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45931.79743298611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45931.79743298611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45931.79743298611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45931.79743298611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45931.79743298611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45931.79743298611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45931.79743298611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45931.79743298611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45931.79743298611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45931.79743298611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45931.79743298611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45931.79743298611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45931.79743298611</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45931.79743298611</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45931.79743298611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45931.79743298611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45931.79743298611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45931.79743298611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45931.79743298611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45931.79743298611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45931.79743298611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45931.79743298611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45931.79743298611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45931.79743298611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45931.79743298611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45931.79743298611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45931.79743298611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45931.79743298611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45931.79743298611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45931.79743298611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45931.79743298611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45931.79743298611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45931.79743298611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45931.79743298611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45931.79743298611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45931.79743298611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45931.79743298611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45931.79743298611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45931.79743298611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45931.79743298611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45931.79743298611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45931.79743298611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45931.79743298611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45931.79743298611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45931.79743298611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45931.79743298611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45931.79743298611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45931.79743298611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45931.79743298611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45931.79743298611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45931.79743298611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45931.79743298611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45931.79743298611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45931.79743298611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45931.79743298611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45931.79743298611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45931.79743298611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45931.79743298611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45931.79743298611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45931.79743298611</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45931.79743298611</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45931.79743298611</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45931.79743298611</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45931.79743298611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45931.79743298611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45931.79743298611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45931.79743298611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45931.79743298611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45931.79743298611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45931.79743298611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45931.79743298611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45931.79743298611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45931.79743298611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45931.79743298611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45931.79743298611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45931.79743298611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45931.79743298611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45931.79743298611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45931.79743298611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45931.79743298611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45931.79743298611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45931.79743298611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45931.79743298611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45931.79743298611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45931.79743298611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45931.79743298611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45931.79743298611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45931.79743298611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45931.79743298611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45931.79743298611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45931.79743298611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45931.79743298611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45931.79743298611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45931.79743298611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45931.79743298611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45931.79743298611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45931.79743298611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45931.79743298611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45931.79743298611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45931.79743298611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45931.79743298611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45931.79743298611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45931.79743298611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45931.79743298611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45931.79743298611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45931.79743298611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45931.79743298611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45931.79743298611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45931.79743298611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45931.79743298611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45931.79743298611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45931.79743298611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45931.79743298611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45931.79743298611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45931.79743298611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45931.79743298611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45931.79743298611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45931.79743298611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45931.79743298611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45931.79743298611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45931.79743298611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45931.79743298611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45931.79743298611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45931.79743298611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45931.79743298611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45931.79743298611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45931.79743298611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45931.79743298611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45931.79743298611</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45931.79743298611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45931.79743298611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45931.79743298611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45931.79743298611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45931.79743298611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45931.79743298611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45931.79743298611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45931.79743298611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45931.79743298611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45931.79743298611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45931.79743298611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45931.79743298611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45931.79743298611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45931.79743298611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45931.79743298611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45931.79743298611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45931.79743298611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45931.79743298611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45931.79743298611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45931.79743298611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45931.79743298611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45931.79743298611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45931.79743298611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45931.79743298611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45931.79743298611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45931.79743298611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45931.79743298611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45931.79743298611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45931.79743298611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45931.79743298611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45931.79743298611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45931.79743298611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45931.79743298611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45931.79743298611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45931.79743298611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45931.79743298611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45931.79743298611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45931.79743298611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45931.79743298611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45931.79743298611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45931.79743298611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45931.79743298611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45931.79743298611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45931.79743298611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45931.79743298611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45931.79743298611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45931.79743298611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45931.79743298611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45931.79743298611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45931.79743298611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45931.79743298611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45931.79743298611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45931.79743298611</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45931.79743298611</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3"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39083</v>
      </c>
      <c r="B2" s="75" t="s">
        <v>5398</v>
      </c>
      <c r="C2" s="75">
        <v>1</v>
      </c>
      <c r="D2" s="75" t="s">
        <v>32861</v>
      </c>
      <c r="E2" s="100" t="s">
        <v>39084</v>
      </c>
      <c r="F2" s="88">
        <v>45929.14371527778</v>
      </c>
      <c r="G2" s="89">
        <f ca="1">IFERROR(NOW()-F2,"-")</f>
        <v>2.6537177083300776</v>
      </c>
      <c r="H2" s="102">
        <v>45929.455266203702</v>
      </c>
      <c r="I2" s="75" t="str">
        <f>IFERROR(VLOOKUP(D2,DB!A:F,6,0),"")</f>
        <v>SCECO</v>
      </c>
      <c r="J2" s="119" t="str">
        <f>IFERROR(VLOOKUP(D2,DB!A:G,7,0),"")</f>
        <v>In progress</v>
      </c>
      <c r="K2" s="101" t="s">
        <v>39085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39086</v>
      </c>
      <c r="B3" s="75" t="s">
        <v>5398</v>
      </c>
      <c r="C3" s="75">
        <v>1</v>
      </c>
      <c r="D3" s="75" t="s">
        <v>34463</v>
      </c>
      <c r="E3" s="100" t="s">
        <v>39084</v>
      </c>
      <c r="F3" s="88">
        <v>45926.772847222222</v>
      </c>
      <c r="G3" s="89">
        <f ca="1">IFERROR(NOW()-F3,"-")</f>
        <v>5.024585763887444</v>
      </c>
      <c r="H3" s="102">
        <v>45927.449074074073</v>
      </c>
      <c r="I3" s="75" t="str">
        <f>IFERROR(VLOOKUP(D3,DB!A:F,6,0),"")</f>
        <v>SCECO</v>
      </c>
      <c r="J3" s="119" t="str">
        <f>IFERROR(VLOOKUP(D3,DB!A:G,7,0),"")</f>
        <v>Weak</v>
      </c>
      <c r="K3" s="101" t="s">
        <v>39085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39087</v>
      </c>
      <c r="B4" s="75" t="s">
        <v>5398</v>
      </c>
      <c r="C4" s="75">
        <v>1</v>
      </c>
      <c r="D4" s="75" t="s">
        <v>33408</v>
      </c>
      <c r="E4" s="100" t="s">
        <v>39084</v>
      </c>
      <c r="F4" s="88">
        <v>45927.117546296293</v>
      </c>
      <c r="G4" s="89">
        <f ca="1">IFERROR(NOW()-F4,"-")</f>
        <v>4.6798866898170672</v>
      </c>
      <c r="H4" s="102">
        <v>45926.848171296297</v>
      </c>
      <c r="I4" s="75" t="str">
        <f>IFERROR(VLOOKUP(D4,DB!A:F,6,0),"")</f>
        <v>SCECO</v>
      </c>
      <c r="J4" s="119" t="str">
        <f>IFERROR(VLOOKUP(D4,DB!A:G,7,0),"")</f>
        <v>Dead</v>
      </c>
      <c r="K4" s="101" t="s">
        <v>39085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45931.79743298611</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45931.79743298611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45931.79743298611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45931.79743298611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45931.79743298611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45931.79743298611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45931.79743298611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45931.79743298611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45931.79743298611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45931.79743298611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45931.79743298611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45931.79743298611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45931.79743298611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45931.79743298611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45931.79743298611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45931.79743298611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45931.79743298611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45931.79743298611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45931.79743298611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45931.79743298611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45931.79743298611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45931.79743298611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45931.79743298611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45931.79743298611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45931.79743298611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45931.79743298611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45931.79743298611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45931.79743298611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45931.79743298611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45931.79743298611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45931.79743298611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45931.79743298611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45931.79743298611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45931.79743298611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45931.79743298611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45931.79743298611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45931.79743298611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45931.79743298611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45931.79743298611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45931.79743298611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45931.79743298611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45931.79743298611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45931.79743298611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45931.79743298611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45931.79743298611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45931.79743298611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45931.79743298611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45931.79743298611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45931.79743298611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45931.79743298611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45931.79743298611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45931.79743298611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45931.79743298611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45931.79743298611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45931.79743298611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45931.79743298611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45931.79743298611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45931.79743298611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45931.79743298611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45931.79743298611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45931.79743298611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45931.79743298611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45931.79743298611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45931.79743298611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45931.79743298611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45931.79743298611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45931.79743298611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45931.79743298611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45931.79743298611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45931.79743298611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45931.79743298611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45931.79743298611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45931.79743298611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45931.79743298611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45931.79743298611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45931.79743298611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45931.79743298611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45931.79743298611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45931.79743298611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45931.79743298611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45931.79743298611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45931.79743298611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45931.79743298611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45931.79743298611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45931.79743298611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45931.79743298611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45931.79743298611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45931.79743298611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45931.79743298611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45931.79743298611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45931.79743298611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45931.79743298611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45931.79743298611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45931.79743298611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45931.79743298611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45931.79743298611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45931.79743298611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45931.79743298611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45931.79743298611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45931.79743298611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45931.79743298611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45931.79743298611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45931.79743298611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45931.79743298611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45931.79743298611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45931.79743298611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45931.79743298611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45931.79743298611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45931.79743298611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45931.79743298611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45931.79743298611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45931.79743298611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45931.79743298611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45931.79743298611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45931.79743298611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45931.79743298611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45931.79743298611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45931.79743298611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45931.79743298611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45931.79743298611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45931.79743298611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45931.79743298611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45931.79743298611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45931.79743298611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45931.79743298611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45931.79743298611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45931.79743298611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45931.79743298611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45931.79743298611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45931.79743298611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45931.79743298611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45931.79743298611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45931.79743298611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45931.79743298611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45931.79743298611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45931.79743298611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45931.79743298611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45931.79743298611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45931.79743298611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45931.79743298611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45931.79743298611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45931.79743298611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45931.79743298611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45931.79743298611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45931.79743298611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45931.79743298611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45931.79743298611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45931.79743298611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45931.79743298611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45931.79743298611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45931.79743298611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45931.79743298611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45931.79743298611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45931.79743298611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45931.79743298611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45931.79743298611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45931.79743298611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45931.79743298611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45931.79743298611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45931.79743298611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45931.79743298611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45931.79743298611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45931.79743298611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45931.79743298611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45931.79743298611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45931.79743298611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45931.79743298611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45931.79743298611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45931.79743298611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45931.79743298611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45931.79743298611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45931.79743298611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45931.79743298611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45931.79743298611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45931.79743298611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45931.79743298611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45931.79743298611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45931.79743298611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45931.79743298611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45931.79743298611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45931.79743298611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45931.79743298611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45931.79743298611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45931.79743298611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45931.79743298611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45931.79743298611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45931.79743298611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45931.79743298611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45931.79743298611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45931.79743298611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45931.79743298611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45931.79743298611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45931.79743298611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45931.79743298611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45931.79743298611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45931.79743298611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45931.79743298611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45931.79743298611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45931.79743298611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45931.79743298611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45931.79743298611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45931.79743298611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45931.79743298611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45931.79743298611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45931.79743298611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45931.79743298611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45931.79743298611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45931.79743298611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45931.79743298611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45931.79743298611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45931.79743298611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45931.79743298611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45931.79743298611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45931.79743298611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45931.79743298611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45931.79743298611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45931.79743298611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45931.79743298611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45931.79743298611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45931.79743298611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45931.79743298611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45931.79743298611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45931.79743298611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45931.79743298611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45931.79743298611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45931.79743298611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45931.79743298611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45931.79743298611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45931.79743298611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45931.79743298611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45931.79743298611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45931.79743298611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45931.79743298611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45931.79743298611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45931.79743298611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45931.79743298611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45931.79743298611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45931.79743298611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45931.79743298611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45931.79743298611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45931.79743298611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45931.79743298611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45931.79743298611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45931.79743298611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45931.79743298611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45931.79743298611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45931.79743298611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45931.79743298611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45931.79743298611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45931.79743298611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45931.79743298611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45931.79743298611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45931.79743298611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45931.79743298611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45931.79743298611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45931.79743298611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45931.79743298611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45931.79743298611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45931.79743298611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45931.79743298611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45931.79743298611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45931.79743298611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45931.79743298611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45931.79743298611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45931.79743298611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45931.79743298611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45931.79743298611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45931.79743298611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45931.79743298611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45931.79743298611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45931.79743298611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45931.79743298611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45931.79743298611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45931.79743298611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45931.79743298611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45931.79743298611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45931.79743298611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45931.79743298611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45931.79743298611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45931.79743298611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45931.79743298611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45931.79743298611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45931.79743298611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45931.79743298611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45931.79743298611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45931.79743298611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45931.79743298611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45931.79743298611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45931.79743298611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45931.79743298611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45931.79743298611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45931.79743298611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45931.79743298611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45931.79743298611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45931.79743298611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45931.79743298611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45931.79743298611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45931.79743298611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45931.79743298611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45931.79743298611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45931.79743298611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45931.79743298611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45931.79743298611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45931.79743298611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45931.79743298611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45931.79743298611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45931.79743298611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45931.79743298611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45931.79743298611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45931.79743298611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45931.79743298611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45931.79743298611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45931.79743298611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45931.79743298611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45931.79743298611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45931.79743298611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45931.79743298611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45931.79743298611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45931.79743298611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45931.79743298611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45931.79743298611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45931.79743298611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45931.79743298611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45931.79743298611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45931.79743298611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45931.79743298611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45931.79743298611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45931.79743298611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45931.79743298611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45931.79743298611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45931.79743298611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45931.79743298611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45931.79743298611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45931.79743298611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45931.79743298611</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